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tables/table5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3439784108b1590a/Documents/"/>
    </mc:Choice>
  </mc:AlternateContent>
  <xr:revisionPtr revIDLastSave="778" documentId="8_{728CBE76-68B1-4FB7-AE62-5A3DE6A2D83F}" xr6:coauthVersionLast="47" xr6:coauthVersionMax="47" xr10:uidLastSave="{CEF995BF-2FBD-4F8A-87D5-5F3DAE806D65}"/>
  <bookViews>
    <workbookView xWindow="57495" yWindow="0" windowWidth="19410" windowHeight="20985" tabRatio="636" firstSheet="1" activeTab="3" xr2:uid="{2404DBEA-190D-4743-B022-D528835314D4}"/>
  </bookViews>
  <sheets>
    <sheet name="Purchasing" sheetId="1" r:id="rId1"/>
    <sheet name="Lineage" sheetId="6" r:id="rId2"/>
    <sheet name="Overhead dimensions" sheetId="5" r:id="rId3"/>
    <sheet name="Arduino Pin Outs" sheetId="2" r:id="rId4"/>
    <sheet name="Fuel Section" sheetId="3" r:id="rId5"/>
    <sheet name="Electric" sheetId="4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7" i="4" l="1"/>
  <c r="C46" i="3"/>
  <c r="B18" i="1"/>
  <c r="B22" i="1"/>
  <c r="B15" i="1"/>
  <c r="A28" i="1"/>
</calcChain>
</file>

<file path=xl/sharedStrings.xml><?xml version="1.0" encoding="utf-8"?>
<sst xmlns="http://schemas.openxmlformats.org/spreadsheetml/2006/main" count="540" uniqueCount="227">
  <si>
    <t>Fuel Panel (facia)</t>
  </si>
  <si>
    <t>Ground Test Lights &amp; AC (facia)</t>
  </si>
  <si>
    <t>Electric Panel (facia)</t>
  </si>
  <si>
    <t>Misc/Hydraulic</t>
  </si>
  <si>
    <t>Packs/Air</t>
  </si>
  <si>
    <t xml:space="preserve">APU </t>
  </si>
  <si>
    <t>Ice Protect</t>
  </si>
  <si>
    <t>Engine Start &amp;Ice Protect</t>
  </si>
  <si>
    <t>Light &amp; Vent</t>
  </si>
  <si>
    <t>Eng Fire Detect</t>
  </si>
  <si>
    <t xml:space="preserve">Faceplate Available </t>
  </si>
  <si>
    <t>Engine Circuit Breaker Face Plate</t>
  </si>
  <si>
    <t>APU/Enginestart circuit breaker faceplate</t>
  </si>
  <si>
    <t>Pressurization Panel</t>
  </si>
  <si>
    <t>Fire engine placard</t>
  </si>
  <si>
    <t>Dappr</t>
  </si>
  <si>
    <t>List Price</t>
  </si>
  <si>
    <t xml:space="preserve">Delivery </t>
  </si>
  <si>
    <t>Offer</t>
  </si>
  <si>
    <t>Effective Discount</t>
  </si>
  <si>
    <t xml:space="preserve">30% discount </t>
  </si>
  <si>
    <t>A0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</si>
  <si>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</si>
  <si>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</si>
  <si>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</si>
  <si>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</si>
  <si>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</si>
  <si>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</si>
  <si>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</si>
  <si>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</si>
  <si>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</si>
  <si>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</si>
  <si>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</si>
  <si>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</si>
  <si>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</si>
  <si>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</si>
  <si>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</si>
  <si>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Description</t>
  </si>
  <si>
    <t>Pin</t>
  </si>
  <si>
    <t>Arduino</t>
  </si>
  <si>
    <t>Power</t>
  </si>
  <si>
    <t>Alpha</t>
  </si>
  <si>
    <t>Fuel</t>
  </si>
  <si>
    <t>Panel</t>
  </si>
  <si>
    <t>Annun 1 LFeed</t>
  </si>
  <si>
    <t>27V</t>
  </si>
  <si>
    <t>Annun 2 Blank</t>
  </si>
  <si>
    <t>Annun 3 Blank</t>
  </si>
  <si>
    <t>Annun 4 - Rfeed</t>
  </si>
  <si>
    <t>Annun 5 - Xfeed</t>
  </si>
  <si>
    <t>Annun 6 - Xfer R</t>
  </si>
  <si>
    <t>Annun 7 - Xfer L</t>
  </si>
  <si>
    <t>Annun 8 - Refuel</t>
  </si>
  <si>
    <t>Notes</t>
  </si>
  <si>
    <t>Switch</t>
  </si>
  <si>
    <t>Type</t>
  </si>
  <si>
    <t>Pins Required</t>
  </si>
  <si>
    <t xml:space="preserve">Pwr </t>
  </si>
  <si>
    <t>Gauge</t>
  </si>
  <si>
    <t>Fuel Feed 1</t>
  </si>
  <si>
    <t>9v</t>
  </si>
  <si>
    <t>Fuel Feed 2</t>
  </si>
  <si>
    <t>Fuel Feed 3</t>
  </si>
  <si>
    <t>Fuel Feed 4</t>
  </si>
  <si>
    <t>Annunciator</t>
  </si>
  <si>
    <t>L Feed Lo Level</t>
  </si>
  <si>
    <t>28v</t>
  </si>
  <si>
    <t xml:space="preserve"> -</t>
  </si>
  <si>
    <t>-</t>
  </si>
  <si>
    <t>R Feed Lo Level</t>
  </si>
  <si>
    <t>Refuel Selected</t>
  </si>
  <si>
    <t>Transfer to L Tank</t>
  </si>
  <si>
    <t>Transfer to R Tank</t>
  </si>
  <si>
    <t>X Feed Valve</t>
  </si>
  <si>
    <t>Fuel Temp</t>
  </si>
  <si>
    <t>Ctr Tank Transfer</t>
  </si>
  <si>
    <t>Xfeed</t>
  </si>
  <si>
    <t>L.STBY Pump</t>
  </si>
  <si>
    <t>Common Feed L</t>
  </si>
  <si>
    <t>Common Feed R</t>
  </si>
  <si>
    <t>R.STBY Pump</t>
  </si>
  <si>
    <t>L Stby Lo Press</t>
  </si>
  <si>
    <t>L Feed Valve</t>
  </si>
  <si>
    <t>R Feed valve</t>
  </si>
  <si>
    <t>R Stby Lo Press</t>
  </si>
  <si>
    <t>L Outer Lo Press</t>
  </si>
  <si>
    <t>L Inner Lo Press</t>
  </si>
  <si>
    <t>R Inner Lo Press</t>
  </si>
  <si>
    <t>R Outer Lo Press</t>
  </si>
  <si>
    <t>Pumps L Outer</t>
  </si>
  <si>
    <t>Pumps L Inner</t>
  </si>
  <si>
    <t>Pumps R Inner</t>
  </si>
  <si>
    <t>Pumps R Outer</t>
  </si>
  <si>
    <t>Pushbutton</t>
  </si>
  <si>
    <t>Stby Comp &amp; eye locator</t>
  </si>
  <si>
    <t>Push Cncl Call</t>
  </si>
  <si>
    <t>Emerg Call</t>
  </si>
  <si>
    <t>Cabin Call</t>
  </si>
  <si>
    <t>Grnd Call</t>
  </si>
  <si>
    <t>Total Pins</t>
  </si>
  <si>
    <t>Pot</t>
  </si>
  <si>
    <t>Dim Glare Shield</t>
  </si>
  <si>
    <t>Extras</t>
  </si>
  <si>
    <t>Mosfet Boards</t>
  </si>
  <si>
    <t>x2</t>
  </si>
  <si>
    <t xml:space="preserve">5V backlighting </t>
  </si>
  <si>
    <t>TR 1</t>
  </si>
  <si>
    <t>TR 2</t>
  </si>
  <si>
    <t>BATT</t>
  </si>
  <si>
    <t>DC</t>
  </si>
  <si>
    <t>Batt</t>
  </si>
  <si>
    <t>AC</t>
  </si>
  <si>
    <t>Volt Amp</t>
  </si>
  <si>
    <t>AC Selector</t>
  </si>
  <si>
    <t>Annunicator</t>
  </si>
  <si>
    <t>Batt Hi Temp</t>
  </si>
  <si>
    <t>BLANK</t>
  </si>
  <si>
    <t>Ext Ac Pwr Available</t>
  </si>
  <si>
    <t>Batt 1 No Charge</t>
  </si>
  <si>
    <t>Blank</t>
  </si>
  <si>
    <t>Stby Gen On</t>
  </si>
  <si>
    <t>Dc Bus 1 Off</t>
  </si>
  <si>
    <t>ESS DC Off</t>
  </si>
  <si>
    <t>DC Bus 2 Off</t>
  </si>
  <si>
    <t>AC Bus 1 Off</t>
  </si>
  <si>
    <t>Ess Ac Off</t>
  </si>
  <si>
    <t>Emerg AC Off</t>
  </si>
  <si>
    <t>Emerg DC Off</t>
  </si>
  <si>
    <t>AC Bus 2 Off</t>
  </si>
  <si>
    <t>EXT AC</t>
  </si>
  <si>
    <t>Bus -Tie AC</t>
  </si>
  <si>
    <t>Bus Tie DC</t>
  </si>
  <si>
    <t>Stby Inv</t>
  </si>
  <si>
    <t>Gen 1 Amps</t>
  </si>
  <si>
    <t>APU Amps</t>
  </si>
  <si>
    <t>Gen 4 Amps</t>
  </si>
  <si>
    <t>Gen 1</t>
  </si>
  <si>
    <t>Galley/Shed</t>
  </si>
  <si>
    <t>APU Gen</t>
  </si>
  <si>
    <t>Gen 4</t>
  </si>
  <si>
    <t>Total</t>
  </si>
  <si>
    <t>Air Supply</t>
  </si>
  <si>
    <t>Width</t>
  </si>
  <si>
    <t>Height</t>
  </si>
  <si>
    <t>APU</t>
  </si>
  <si>
    <t>Engines &amp; Ice</t>
  </si>
  <si>
    <t>Lights &amp; AC</t>
  </si>
  <si>
    <t>Engine Fire Detect</t>
  </si>
  <si>
    <t>Misc &amp; Hydrulic</t>
  </si>
  <si>
    <t>Electric</t>
  </si>
  <si>
    <t>Lights &amp; Belts</t>
  </si>
  <si>
    <t>Fan</t>
  </si>
  <si>
    <t>Pressureisation</t>
  </si>
  <si>
    <t>Panel Section</t>
  </si>
  <si>
    <t>MSN</t>
  </si>
  <si>
    <t>Seats &amp; Belts</t>
  </si>
  <si>
    <t>E1144</t>
  </si>
  <si>
    <t>E3232</t>
  </si>
  <si>
    <t>https://www.youtube.com/watch?v=FY2IrwwXWu0</t>
  </si>
  <si>
    <t>RJ100</t>
  </si>
  <si>
    <t>E3137</t>
  </si>
  <si>
    <t>146-300</t>
  </si>
  <si>
    <t>New Zealand</t>
  </si>
  <si>
    <t>146-100</t>
  </si>
  <si>
    <t>G-OFOM</t>
  </si>
  <si>
    <t>???</t>
  </si>
  <si>
    <t>Light &amp; Fan</t>
  </si>
  <si>
    <t>Eng fire Fire Placard</t>
  </si>
  <si>
    <t xml:space="preserve">Power </t>
  </si>
  <si>
    <t>Distribution Rails</t>
  </si>
  <si>
    <t>Link</t>
  </si>
  <si>
    <t>Power Requirements</t>
  </si>
  <si>
    <t>27V Breakouts</t>
  </si>
  <si>
    <t>5v Breakout</t>
  </si>
  <si>
    <t xml:space="preserve">9v Breakout </t>
  </si>
  <si>
    <t>Annun L Stdy Lo Press</t>
  </si>
  <si>
    <t>R Feed Valve</t>
  </si>
  <si>
    <t>R Stdby Lo Press</t>
  </si>
  <si>
    <t>Upper Bank</t>
  </si>
  <si>
    <t>Lower Bank</t>
  </si>
  <si>
    <t>28V</t>
  </si>
  <si>
    <t>DZUS</t>
  </si>
  <si>
    <t>95/95</t>
  </si>
  <si>
    <t>275/275</t>
  </si>
  <si>
    <t>uses 370 rail</t>
  </si>
  <si>
    <t>DZUS to Order</t>
  </si>
  <si>
    <t>342/275</t>
  </si>
  <si>
    <t>342/342</t>
  </si>
  <si>
    <t>Engines</t>
  </si>
  <si>
    <t>E2233</t>
  </si>
  <si>
    <t>RJ85</t>
  </si>
  <si>
    <t>ex SAS Still active as CC-AJS</t>
  </si>
  <si>
    <t>Fuel Feed Tank Eng 4 DIR</t>
  </si>
  <si>
    <t>9V</t>
  </si>
  <si>
    <t>Fuel Feed Tank Eng 4 STEP</t>
  </si>
  <si>
    <t>Fuel Feed Tank Eng 3 DIR</t>
  </si>
  <si>
    <t>Fuel Feed Tank Eng 3 STEP</t>
  </si>
  <si>
    <t>Button</t>
  </si>
  <si>
    <t>Auto Zero Fuel Feed 1</t>
  </si>
  <si>
    <t>5v</t>
  </si>
  <si>
    <t>Auto Zero Fuel Feed 2</t>
  </si>
  <si>
    <t>Auto Zero Fuel Feed 3</t>
  </si>
  <si>
    <t>Auto Zero Fuel Feed 4</t>
  </si>
  <si>
    <t>Auto Zero Fuel Temp</t>
  </si>
  <si>
    <t>Fuel Feed Tank Eng 4 Zero</t>
  </si>
  <si>
    <t>Microswitch</t>
  </si>
  <si>
    <t>Fuel Feed Tank Eng 3 Zero</t>
  </si>
  <si>
    <t>shield is missing screw</t>
  </si>
  <si>
    <t>Fuel Feed Tank Eng 2 DIR</t>
  </si>
  <si>
    <t>Fuel Feed Tank Eng 2 Zero</t>
  </si>
  <si>
    <t>Fuel Feed Tank Eng 2 STEP</t>
  </si>
  <si>
    <t>Fuel Feed Tank Eng 1 STEP</t>
  </si>
  <si>
    <t>Fuel Feed Tank Eng 1 DIR</t>
  </si>
  <si>
    <t>Fuel Feed Tank Eng 1 Zero</t>
  </si>
  <si>
    <t>Fuel Temp Zero</t>
  </si>
  <si>
    <t>Fuel Temp STEP</t>
  </si>
  <si>
    <t>Fuel Temp DIR</t>
  </si>
  <si>
    <t>Push Button</t>
  </si>
  <si>
    <t>Cabin Call Light</t>
  </si>
  <si>
    <t>Emer Call Light</t>
  </si>
  <si>
    <t>Grnd call Light</t>
  </si>
  <si>
    <t>Grnd Call Btn</t>
  </si>
  <si>
    <t>Emerg Call Btn</t>
  </si>
  <si>
    <t>Cabin Call Btn</t>
  </si>
  <si>
    <t>Stby Comop Eye Loc</t>
  </si>
  <si>
    <t>On/Off Toggle</t>
  </si>
  <si>
    <t>5V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</si>
</sst>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4"/>
        <bgColor theme="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/>
      <right/>
      <top/>
      <bottom style="thin">
        <color theme="4" tint="0.39997558519241921"/>
      </bottom>
      <diagonal/>
    </border>
    <border>
      <left/>
      <right/>
      <top style="thin">
        <color theme="4" tint="0.39997558519241921"/>
      </top>
      <bottom/>
      <diagonal/>
    </border>
  </borders>
  <cellStyleXfs count="5">
    <xf numFmtId="0" fontId="0" fillId="0" borderId="0"/>
    <xf numFmtId="0" fontId="1" fillId="0" borderId="0" applyNumberFormat="0" applyFill="0" applyBorder="0" applyAlignment="0" applyProtection="0"/>
    <xf numFmtId="0" fontId="4" fillId="3" borderId="0" applyNumberFormat="0" applyBorder="0" applyAlignment="0" applyProtection="0"/>
    <xf numFmtId="0" fontId="7" fillId="6" borderId="0" applyNumberFormat="0" applyBorder="0" applyAlignment="0" applyProtection="0"/>
    <xf numFmtId="0" fontId="8" fillId="7" borderId="0" applyNumberFormat="0" applyBorder="0" applyAlignment="0" applyProtection="0"/>
  </cellStyleXfs>
  <cellXfs count="25">
    <xf numFmtId="0" fontId="0" fillId="0" borderId="0" xfId="0"/>
    <xf numFmtId="0" fontId="1" fillId="0" borderId="0" xfId="1"/>
    <xf numFmtId="0" fontId="2" fillId="0" borderId="0" xfId="0" applyFont="1"/>
    <xf numFmtId="0" fontId="3" fillId="0" borderId="0" xfId="0" applyFont="1"/>
    <xf numFmtId="0" fontId="1" fillId="2" borderId="0" xfId="1" applyFill="1"/>
    <xf numFmtId="0" fontId="0" fillId="0" borderId="0" xfId="0" applyAlignment="1">
      <alignment horizontal="center"/>
    </xf>
    <xf numFmtId="1" fontId="0" fillId="0" borderId="0" xfId="0" applyNumberFormat="1"/>
    <xf numFmtId="1" fontId="0" fillId="0" borderId="0" xfId="0" applyNumberFormat="1" applyAlignment="1">
      <alignment horizontal="center"/>
    </xf>
    <xf numFmtId="0" fontId="4" fillId="3" borderId="0" xfId="2"/>
    <xf numFmtId="1" fontId="4" fillId="3" borderId="0" xfId="2" applyNumberFormat="1" applyAlignment="1">
      <alignment horizontal="center"/>
    </xf>
    <xf numFmtId="0" fontId="4" fillId="3" borderId="0" xfId="2" applyAlignment="1">
      <alignment horizontal="center"/>
    </xf>
    <xf numFmtId="0" fontId="0" fillId="5" borderId="1" xfId="0" applyFill="1" applyBorder="1"/>
    <xf numFmtId="0" fontId="0" fillId="0" borderId="1" xfId="0" applyBorder="1"/>
    <xf numFmtId="0" fontId="3" fillId="0" borderId="0" xfId="0" applyFont="1" applyAlignment="1">
      <alignment horizontal="center"/>
    </xf>
    <xf numFmtId="0" fontId="0" fillId="5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6" fillId="4" borderId="2" xfId="0" applyFont="1" applyFill="1" applyBorder="1"/>
    <xf numFmtId="0" fontId="6" fillId="4" borderId="2" xfId="0" applyFont="1" applyFill="1" applyBorder="1" applyAlignment="1">
      <alignment horizontal="center"/>
    </xf>
    <xf numFmtId="0" fontId="0" fillId="5" borderId="3" xfId="0" applyFill="1" applyBorder="1"/>
    <xf numFmtId="0" fontId="0" fillId="5" borderId="3" xfId="0" applyFill="1" applyBorder="1" applyAlignment="1">
      <alignment horizontal="center"/>
    </xf>
    <xf numFmtId="0" fontId="7" fillId="6" borderId="0" xfId="3"/>
    <xf numFmtId="0" fontId="8" fillId="7" borderId="0" xfId="4"/>
    <xf numFmtId="0" fontId="0" fillId="8" borderId="0" xfId="0" applyFill="1" applyAlignment="1">
      <alignment horizontal="center"/>
    </xf>
    <xf numFmtId="1" fontId="0" fillId="8" borderId="0" xfId="0" applyNumberFormat="1" applyFill="1" applyAlignment="1">
      <alignment horizontal="center"/>
    </xf>
    <xf numFmtId="0" fontId="0" fillId="8" borderId="0" xfId="0" applyFill="1"/>
  </cellXfs>
  <cellStyles count="5">
    <cellStyle name="60% - Accent3" xfId="2" builtinId="40"/>
    <cellStyle name="Bad" xfId="4" builtinId="27"/>
    <cellStyle name="Good" xfId="3" builtinId="26"/>
    <cellStyle name="Hyperlink" xfId="1" builtinId="8"/>
    <cellStyle name="Normal" xfId="0" builtinId="0"/>
  </cellStyles>
  <dxfs count="11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alignment horizontal="center" vertical="bottom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border outline="0">
        <top style="thin">
          <color theme="4" tint="0.39997558519241921"/>
        </top>
      </border>
    </dxf>
    <dxf>
      <border outline="0">
        <left style="thin">
          <color theme="4" tint="0.39997558519241921"/>
        </left>
        <right style="thin">
          <color theme="4" tint="0.39997558519241921"/>
        </right>
        <top style="thin">
          <color theme="4" tint="0.39997558519241921"/>
        </top>
        <bottom style="thin">
          <color theme="4" tint="0.39997558519241921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theme="4"/>
          <bgColor theme="4"/>
        </patternFill>
      </fill>
    </dxf>
    <dxf>
      <alignment horizontal="center" vertical="bottom" textRotation="0" wrapText="0" indent="0" justifyLastLine="0" shrinkToFit="0" readingOrder="0"/>
    </dxf>
    <dxf>
      <numFmt numFmtId="1" formatCode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323850</xdr:colOff>
      <xdr:row>1</xdr:row>
      <xdr:rowOff>180975</xdr:rowOff>
    </xdr:from>
    <xdr:to>
      <xdr:col>19</xdr:col>
      <xdr:colOff>58304</xdr:colOff>
      <xdr:row>45</xdr:row>
      <xdr:rowOff>172619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A60EDD-FF7F-B144-A98E-91F551CF6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19875" y="447675"/>
          <a:ext cx="8268854" cy="8373644"/>
        </a:xfrm>
        <a:prstGeom prst="rect">
          <a:avLst/>
        </a:prstGeom>
      </xdr:spPr>
    </xdr:pic>
    <xdr:clientData/>
  </xdr:twoCellAnchor>
  <xdr:twoCellAnchor editAs="oneCell">
    <xdr:from>
      <xdr:col>20</xdr:col>
      <xdr:colOff>400050</xdr:colOff>
      <xdr:row>2</xdr:row>
      <xdr:rowOff>76200</xdr:rowOff>
    </xdr:from>
    <xdr:to>
      <xdr:col>36</xdr:col>
      <xdr:colOff>400050</xdr:colOff>
      <xdr:row>38</xdr:row>
      <xdr:rowOff>57150</xdr:rowOff>
    </xdr:to>
    <xdr:pic>
      <xdr:nvPicPr>
        <xdr:cNvPr id="3" name="Picture 2" descr="N881DV - British Aerospace BAe 146-200 - Business Express (BEX)">
          <a:extLst>
            <a:ext uri="{FF2B5EF4-FFF2-40B4-BE49-F238E27FC236}">
              <a16:creationId xmlns:a16="http://schemas.microsoft.com/office/drawing/2014/main" id="{85C2299F-ABCE-C33D-8CEA-19CCCDB42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0075" y="533400"/>
          <a:ext cx="9753600" cy="6838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</xdr:row>
      <xdr:rowOff>177402</xdr:rowOff>
    </xdr:from>
    <xdr:to>
      <xdr:col>24</xdr:col>
      <xdr:colOff>392907</xdr:colOff>
      <xdr:row>92</xdr:row>
      <xdr:rowOff>177402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2D37937-23A6-1747-5F10-3C9D63A63B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493793"/>
          <a:ext cx="18216563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28575</xdr:colOff>
      <xdr:row>0</xdr:row>
      <xdr:rowOff>0</xdr:rowOff>
    </xdr:from>
    <xdr:to>
      <xdr:col>19</xdr:col>
      <xdr:colOff>429532</xdr:colOff>
      <xdr:row>34</xdr:row>
      <xdr:rowOff>77123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805E175-39A0-746A-6E8E-934A11474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00850" y="0"/>
          <a:ext cx="6496957" cy="661127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257175</xdr:colOff>
      <xdr:row>2</xdr:row>
      <xdr:rowOff>9525</xdr:rowOff>
    </xdr:from>
    <xdr:to>
      <xdr:col>15</xdr:col>
      <xdr:colOff>562528</xdr:colOff>
      <xdr:row>54</xdr:row>
      <xdr:rowOff>115697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B79C61-9A2C-AC43-C906-607EE7E74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3575" y="390525"/>
          <a:ext cx="3962953" cy="10012172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F74C15F1-0874-44E0-BE9D-038308E9FB04}" name="Table5" displayName="Table5" ref="A1:B11" totalsRowShown="0">
  <autoFilter ref="A1:B11" xr:uid="{F74C15F1-0874-44E0-BE9D-038308E9FB04}"/>
  <tableColumns count="2">
    <tableColumn id="1" xr3:uid="{6A96942E-240E-42A4-A369-1B4681A802FC}" name="Panel Section"/>
    <tableColumn id="2" xr3:uid="{FFD944AA-BE8F-4824-97F5-2EB6FD18D28D}" name="MSN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74B8DECA-032F-487D-A789-FB9F2570A51A}" name="Table4" displayName="Table4" ref="A1:D14" totalsRowShown="0">
  <autoFilter ref="A1:D14" xr:uid="{74B8DECA-032F-487D-A789-FB9F2570A51A}"/>
  <tableColumns count="4">
    <tableColumn id="1" xr3:uid="{2F8E3239-E77B-4C1A-8318-0ACF627CDD95}" name="Panel"/>
    <tableColumn id="2" xr3:uid="{A60DA2AC-77EA-4A4B-A00A-037C4C3E8952}" name="Width"/>
    <tableColumn id="3" xr3:uid="{492F00D6-E9DA-439E-AB3C-039EDC6415AD}" name="Height"/>
    <tableColumn id="4" xr3:uid="{18A26D34-04B8-4EF4-8A5C-CAD7B0B50B40}" name="DZUS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7A17458-E885-4377-9139-04362B095C50}" name="Table1" displayName="Table1" ref="A1:F71" totalsRowShown="0">
  <autoFilter ref="A1:F71" xr:uid="{47A17458-E885-4377-9139-04362B095C50}"/>
  <tableColumns count="6">
    <tableColumn id="1" xr3:uid="{476E0EBA-C477-4115-9498-A41F70D1AC20}" name="Panel"/>
    <tableColumn id="2" xr3:uid="{C9A99D38-945D-4A9E-94B7-4AA0000978F4}" name="Arduino" dataDxfId="10"/>
    <tableColumn id="3" xr3:uid="{A87BF343-BEF3-44DB-9A02-42ECCEEE553F}" name="Pin"/>
    <tableColumn id="4" xr3:uid="{4671024E-F533-4ACB-B3FF-2A27D93A32D5}" name="Description"/>
    <tableColumn id="5" xr3:uid="{63F3BEFF-F157-4E5F-9566-690E80ECAB01}" name="Power"/>
    <tableColumn id="7" xr3:uid="{AF982404-401C-4B19-8D7E-AB36F0711CB8}" name="Notes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3B0ECF71-275A-42BD-A38B-028795AA2948}" name="Table3" displayName="Table3" ref="A1:D45" totalsRowShown="0">
  <autoFilter ref="A1:D45" xr:uid="{3B0ECF71-275A-42BD-A38B-028795AA2948}"/>
  <tableColumns count="4">
    <tableColumn id="1" xr3:uid="{C5D4ADEC-ED73-4BA5-AB28-8D085D460540}" name="Type"/>
    <tableColumn id="2" xr3:uid="{A12CFB1D-AD7B-4D11-8EE4-A422D296485B}" name="Description"/>
    <tableColumn id="3" xr3:uid="{9D43862A-B7C5-4A6B-B960-82F333486233}" name="Pins Required" dataDxfId="9"/>
    <tableColumn id="4" xr3:uid="{AA6F9384-9820-4AD0-BF17-A327EE73C8EB}" name="Pwr 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2E78D4AA-93CD-40C8-9232-43D8116EC791}" name="Table2" displayName="Table2" ref="A1:D35" totalsRowShown="0" headerRowDxfId="8" dataDxfId="6" headerRowBorderDxfId="7" tableBorderDxfId="5" totalsRowBorderDxfId="4">
  <autoFilter ref="A1:D35" xr:uid="{2E78D4AA-93CD-40C8-9232-43D8116EC791}"/>
  <tableColumns count="4">
    <tableColumn id="1" xr3:uid="{4CB1887C-0D1B-4977-AEF1-602D63EE7305}" name="Type" dataDxfId="3"/>
    <tableColumn id="2" xr3:uid="{9961681D-4879-4D53-8619-1367E4E8523E}" name="Description" dataDxfId="2"/>
    <tableColumn id="3" xr3:uid="{C863D549-C03E-43EE-B3E0-93E1C60C618B}" name="Pins Required" dataDxfId="1"/>
    <tableColumn id="4" xr3:uid="{D9A626D1-8919-4A65-AFDD-79BA9E5A5864}" name="Pwr 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bay.co.uk/itm/356877854047" TargetMode="External"/><Relationship Id="rId13" Type="http://schemas.openxmlformats.org/officeDocument/2006/relationships/hyperlink" Target="https://geremy.co.uk/epages/364c2b81-e826-48ea-aded-582ceaf6e41c.sf/en_GB/?ObjectPath=/Shops/364c2b81-e826-48ea-aded-582ceaf6e41c/Products/vrsp2%23470rap" TargetMode="External"/><Relationship Id="rId3" Type="http://schemas.openxmlformats.org/officeDocument/2006/relationships/hyperlink" Target="https://www.ebay.co.uk/itm/357095497053?_skw=bae146&amp;itmmeta=01JXPVP2HJ8047SQD6FRW1442B&amp;hash=item53248cdd5d:g:xokAAeSw1AtoSuUc" TargetMode="External"/><Relationship Id="rId7" Type="http://schemas.openxmlformats.org/officeDocument/2006/relationships/hyperlink" Target="https://www.ebay.co.uk/itm/356877849570" TargetMode="External"/><Relationship Id="rId12" Type="http://schemas.openxmlformats.org/officeDocument/2006/relationships/hyperlink" Target="https://geremy.co.uk/epages/364c2b81-e826-48ea-aded-582ceaf6e41c.sf/en_GB/?ObjectPath=/Shops/364c2b81-e826-48ea-aded-582ceaf6e41c/Products/vrsp2%23474rap" TargetMode="External"/><Relationship Id="rId17" Type="http://schemas.openxmlformats.org/officeDocument/2006/relationships/drawing" Target="../drawings/drawing1.xml"/><Relationship Id="rId2" Type="http://schemas.openxmlformats.org/officeDocument/2006/relationships/hyperlink" Target="https://www.ebay.co.uk/itm/357095500895?_skw=bae146&amp;itmmeta=01JXPVP2HJS0ZWZPQ7N6PDKQ97&amp;hash=item53248cec5f:g:ygMAAeSwqyBoSuYO" TargetMode="External"/><Relationship Id="rId16" Type="http://schemas.openxmlformats.org/officeDocument/2006/relationships/printerSettings" Target="../printerSettings/printerSettings1.bin"/><Relationship Id="rId1" Type="http://schemas.openxmlformats.org/officeDocument/2006/relationships/hyperlink" Target="https://www.ebay.co.uk/itm/357102338227?_skw=bae146&amp;itmmeta=01JXPVP2HJM1A2JEEC9PBX40YG&amp;hash=item5324f540b3:g:oUIAAeSw3oNoTDT~" TargetMode="External"/><Relationship Id="rId6" Type="http://schemas.openxmlformats.org/officeDocument/2006/relationships/hyperlink" Target="https://www.ebay.co.uk/itm/356877683763" TargetMode="External"/><Relationship Id="rId11" Type="http://schemas.openxmlformats.org/officeDocument/2006/relationships/hyperlink" Target="https://geremy.co.uk/epages/364c2b81-e826-48ea-aded-582ceaf6e41c.sf/en_GB/?ObjectPath=/Shops/364c2b81-e826-48ea-aded-582ceaf6e41c/Products/RAP2%231101" TargetMode="External"/><Relationship Id="rId5" Type="http://schemas.openxmlformats.org/officeDocument/2006/relationships/hyperlink" Target="https://www.ebay.co.uk/itm/356877851532?_skw=bae146&amp;itmmeta=01JXPVP2HJEZ3N9BDNB7GAG450&amp;hash=item531793db8c:g:BqsAAeSwVPdoHhM-" TargetMode="External"/><Relationship Id="rId15" Type="http://schemas.openxmlformats.org/officeDocument/2006/relationships/hyperlink" Target="https://www.aliexpress.com/item/1005007233279912.html?spm=a2g0o.productlist.main.27.51622a271fvfIL&amp;algo_pvid=708fab20-9de5-44ef-bd7a-3d8e04e7dc82&amp;algo_exp_id=708fab20-9de5-44ef-bd7a-3d8e04e7dc82-24&amp;pdp_ext_f=%7B%22order%22%3A%22657%22%2C%22eval%22%3A%221%22%7D&amp;pdp_npi=6%40dis%21EUR%212.59%212.33%21%21%212.96%212.66%21%40210384cc17555122153426985eabcc%2112000039907171786%21sea%21IE%21171951568%21X%211%210%21n_tag%3A-29919%3Bm03_new_user%3A-29895&amp;curPageLogUid=0l3DJfmuE6pU&amp;utparam-url=scene%3Asearch%7Cquery_from%3A%7Cx_object_id%3A1005007233279912%7C_p_origin_prod%3A" TargetMode="External"/><Relationship Id="rId10" Type="http://schemas.openxmlformats.org/officeDocument/2006/relationships/hyperlink" Target="https://www.ebay.co.uk/itm/357065799430?_skw=BAE146+Aircraft+Cockpit+Overhead&amp;itmmeta=01JXPWKAHFJJGMBC0VB6HEQN60&amp;hash=item5322c7b706:g:bdUAAeSwBQpoRvXb&amp;itmprp=enc%3AAQAKAAABAFkggFvd1GGDu0w3yXCmi1eV64SQL874eJnjpkwXUN0QJ4k0lboJWfowLt8cJgceWvuSf7jaQUVPAHy%2F6gCuw8t3WBqN6akrIxkcQfV4f9BiEFwB1EACxzqT3EXDAuG8QKFSkGOVLfUKGhb%2BN9awIU5iAPJHVuTnOY2sabGRndS1bkanyZt3irUpzytFckqfTSu%2FzclkTBtEN%2FaY4BhjL5DwgzQTmbJ1%2FoWa%2FlDo%2F3B7yGpDMs6WBX878Hb0o7bwylI2dKiF4XrTHet3htpqVQ1kvKhPhqYIoNlXgYiXUeaCaAsd7nPkUloX%2FOddleQ6mrb8vLhtiwnijHO9oPGnWNM%3D%7Ctkp%3ABk9SR_CozdztZQ" TargetMode="External"/><Relationship Id="rId4" Type="http://schemas.openxmlformats.org/officeDocument/2006/relationships/hyperlink" Target="https://www.ebay.co.uk/itm/356877829571?_skw=bae146&amp;itmmeta=01JXPVP2HJ2GFAX38FXK4RC9F8&amp;hash=item53179385c3:g:FSMAAeSwGBhoHg-W" TargetMode="External"/><Relationship Id="rId9" Type="http://schemas.openxmlformats.org/officeDocument/2006/relationships/hyperlink" Target="https://www.ebay.co.uk/itm/357065799430?_skw=BAE146+Aircraft+Cockpit+Overhead&amp;itmmeta=01JXPWKAHFJJGMBC0VB6HEQN60&amp;hash=item5322c7b706:g:bdUAAeSwBQpoRvXb&amp;itmprp=enc%3AAQAKAAABAFkggFvd1GGDu0w3yXCmi1eV64SQL874eJnjpkwXUN0QJ4k0lboJWfowLt8cJgceWvuSf7jaQUVPAHy%2F6gCuw8t3WBqN6akrIxkcQfV4f9BiEFwB1EACxzqT3EXDAuG8QKFSkGOVLfUKGhb%2BN9awIU5iAPJHVuTnOY2sabGRndS1bkanyZt3irUpzytFckqfTSu%2FzclkTBtEN%2FaY4BhjL5DwgzQTmbJ1%2FoWa%2FlDo%2F3B7yGpDMs6WBX878Hb0o7bwylI2dKiF4XrTHet3htpqVQ1kvKhPhqYIoNlXgYiXUeaCaAsd7nPkUloX%2FOddleQ6mrb8vLhtiwnijHO9oPGnWNM%3D%7Ctkp%3ABk9SR_CozdztZQ" TargetMode="External"/><Relationship Id="rId14" Type="http://schemas.openxmlformats.org/officeDocument/2006/relationships/hyperlink" Target="https://geremy.co.uk/epages/364c2b81-e826-48ea-aded-582ceaf6e41c.sf/en_GB/?ObjectPath=/Shops/364c2b81-e826-48ea-aded-582ceaf6e41c/Products/RAP2%23877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planespotters.net/airframe/british-aerospace-avro-rj100-5a-fla-air-libya/ep6g7k?refresh=1" TargetMode="External"/><Relationship Id="rId3" Type="http://schemas.openxmlformats.org/officeDocument/2006/relationships/hyperlink" Target="https://www.youtube.com/watch?v=FY2IrwwXWu0" TargetMode="External"/><Relationship Id="rId7" Type="http://schemas.openxmlformats.org/officeDocument/2006/relationships/hyperlink" Target="https://www.planespotters.net/airframe/british-aerospace-avro-rj85-cc-ajs-mineral-airways/egx0o9" TargetMode="External"/><Relationship Id="rId2" Type="http://schemas.openxmlformats.org/officeDocument/2006/relationships/hyperlink" Target="https://www.planespotters.net/airframe/british-aerospace-avro-rj100-5a-fla-air-libya/ep6g7k?refresh=1" TargetMode="External"/><Relationship Id="rId1" Type="http://schemas.openxmlformats.org/officeDocument/2006/relationships/hyperlink" Target="https://onespotter.com/aircraft/fid/233624/G-OFOM" TargetMode="External"/><Relationship Id="rId6" Type="http://schemas.openxmlformats.org/officeDocument/2006/relationships/hyperlink" Target="https://www.planespotters.net/airframe/british-aerospace-avro-rj100-5a-fla-air-libya/ep6g7k?refresh=1" TargetMode="External"/><Relationship Id="rId5" Type="http://schemas.openxmlformats.org/officeDocument/2006/relationships/hyperlink" Target="https://www.planespotters.net/airframe/british-aerospace-146-300-zk-nzh-ansett-administration/rzwgdm" TargetMode="External"/><Relationship Id="rId4" Type="http://schemas.openxmlformats.org/officeDocument/2006/relationships/hyperlink" Target="https://www.planespotters.net/airframe/british-aerospace-avro-rj100-5a-fla-air-libya/ep6g7k?refresh=1" TargetMode="External"/><Relationship Id="rId9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D73F64-DBED-4299-9683-214B6D78A5B2}">
  <dimension ref="A1:E32"/>
  <sheetViews>
    <sheetView topLeftCell="A60" zoomScale="160" zoomScaleNormal="160" workbookViewId="0">
      <selection activeCell="AJ47" sqref="AJ47"/>
    </sheetView>
  </sheetViews>
  <sheetFormatPr defaultRowHeight="15" x14ac:dyDescent="0.25"/>
  <cols>
    <col min="1" max="1" width="28.5703125" bestFit="1" customWidth="1"/>
    <col min="4" max="4" width="38.42578125" bestFit="1" customWidth="1"/>
  </cols>
  <sheetData>
    <row r="1" spans="1:5" ht="21" x14ac:dyDescent="0.35">
      <c r="A1" s="2" t="s">
        <v>15</v>
      </c>
    </row>
    <row r="2" spans="1:5" x14ac:dyDescent="0.25">
      <c r="A2" s="1" t="s">
        <v>1</v>
      </c>
      <c r="B2">
        <v>150</v>
      </c>
    </row>
    <row r="3" spans="1:5" x14ac:dyDescent="0.25">
      <c r="A3" s="20" t="s">
        <v>0</v>
      </c>
      <c r="B3">
        <v>180</v>
      </c>
    </row>
    <row r="4" spans="1:5" x14ac:dyDescent="0.25">
      <c r="A4" s="20" t="s">
        <v>2</v>
      </c>
      <c r="B4">
        <v>175</v>
      </c>
    </row>
    <row r="5" spans="1:5" x14ac:dyDescent="0.25">
      <c r="A5" s="1" t="s">
        <v>6</v>
      </c>
      <c r="B5">
        <v>0</v>
      </c>
    </row>
    <row r="6" spans="1:5" x14ac:dyDescent="0.25">
      <c r="A6" s="20" t="s">
        <v>3</v>
      </c>
      <c r="B6" s="20">
        <v>145</v>
      </c>
      <c r="D6" s="4" t="s">
        <v>10</v>
      </c>
      <c r="E6">
        <v>25</v>
      </c>
    </row>
    <row r="7" spans="1:5" x14ac:dyDescent="0.25">
      <c r="A7" s="1" t="s">
        <v>4</v>
      </c>
      <c r="B7">
        <v>0</v>
      </c>
    </row>
    <row r="8" spans="1:5" x14ac:dyDescent="0.25">
      <c r="A8" s="1" t="s">
        <v>5</v>
      </c>
      <c r="B8">
        <v>0</v>
      </c>
    </row>
    <row r="9" spans="1:5" x14ac:dyDescent="0.25">
      <c r="A9" s="1" t="s">
        <v>7</v>
      </c>
      <c r="B9">
        <v>0</v>
      </c>
      <c r="D9" s="1" t="s">
        <v>13</v>
      </c>
      <c r="E9">
        <v>130</v>
      </c>
    </row>
    <row r="10" spans="1:5" x14ac:dyDescent="0.25">
      <c r="A10" s="20" t="s">
        <v>8</v>
      </c>
      <c r="B10">
        <v>71.75</v>
      </c>
      <c r="D10" s="1" t="s">
        <v>12</v>
      </c>
    </row>
    <row r="11" spans="1:5" x14ac:dyDescent="0.25">
      <c r="A11" s="20" t="s">
        <v>9</v>
      </c>
      <c r="B11">
        <v>76.88</v>
      </c>
      <c r="D11" s="1" t="s">
        <v>11</v>
      </c>
    </row>
    <row r="13" spans="1:5" x14ac:dyDescent="0.25">
      <c r="A13" s="20" t="s">
        <v>14</v>
      </c>
      <c r="B13" s="20">
        <v>51.25</v>
      </c>
    </row>
    <row r="15" spans="1:5" x14ac:dyDescent="0.25">
      <c r="A15" t="s">
        <v>16</v>
      </c>
      <c r="B15">
        <f>SUM(B2:B13)</f>
        <v>849.88</v>
      </c>
      <c r="D15" s="1"/>
    </row>
    <row r="16" spans="1:5" x14ac:dyDescent="0.25">
      <c r="A16" t="s">
        <v>17</v>
      </c>
      <c r="B16">
        <v>50</v>
      </c>
    </row>
    <row r="18" spans="1:2" x14ac:dyDescent="0.25">
      <c r="A18" t="s">
        <v>20</v>
      </c>
      <c r="B18">
        <f>SUM(B2:B13)*0.7</f>
        <v>594.91599999999994</v>
      </c>
    </row>
    <row r="21" spans="1:2" x14ac:dyDescent="0.25">
      <c r="A21" s="3" t="s">
        <v>18</v>
      </c>
      <c r="B21" s="3">
        <v>700</v>
      </c>
    </row>
    <row r="22" spans="1:2" x14ac:dyDescent="0.25">
      <c r="A22" t="s">
        <v>19</v>
      </c>
      <c r="B22">
        <f>B21/SUM(B15:B16)*100</f>
        <v>77.788149531048589</v>
      </c>
    </row>
    <row r="27" spans="1:2" x14ac:dyDescent="0.25">
      <c r="A27">
        <v>650</v>
      </c>
    </row>
    <row r="28" spans="1:2" x14ac:dyDescent="0.25">
      <c r="A28">
        <f>A27*0.65</f>
        <v>422.5</v>
      </c>
    </row>
    <row r="31" spans="1:2" x14ac:dyDescent="0.25">
      <c r="A31" s="3" t="s">
        <v>168</v>
      </c>
    </row>
    <row r="32" spans="1:2" x14ac:dyDescent="0.25">
      <c r="A32" t="s">
        <v>169</v>
      </c>
      <c r="B32" s="1" t="s">
        <v>170</v>
      </c>
    </row>
  </sheetData>
  <hyperlinks>
    <hyperlink ref="A2" r:id="rId1" display="Ground Test Lights &amp; AC" xr:uid="{AF79AB9C-8C4D-4FA4-91D7-BC3F1818F632}"/>
    <hyperlink ref="A3" r:id="rId2" display="Fuel Panel" xr:uid="{44869BCC-77DB-4993-BB93-875C3A5E11CE}"/>
    <hyperlink ref="A4" r:id="rId3" display="Electric Panel" xr:uid="{42BB2137-0600-4E41-8452-FF0BC4531143}"/>
    <hyperlink ref="A5" r:id="rId4" display="Ice/Heat" xr:uid="{310579B7-4DEA-49CD-87BB-A305A146CF85}"/>
    <hyperlink ref="A6" r:id="rId5" xr:uid="{A48BF8B6-F40C-4E0F-A1DA-8EE341D0D41F}"/>
    <hyperlink ref="A7" r:id="rId6" xr:uid="{8E6D4B43-A9FE-4821-8C17-55B5C14A1279}"/>
    <hyperlink ref="A8" r:id="rId7" xr:uid="{3B2B94BB-1FC2-4332-A7D7-F8F049C83536}"/>
    <hyperlink ref="A9" r:id="rId8" xr:uid="{D59B1EA8-DFEE-4DF5-ABA8-482F6F079C03}"/>
    <hyperlink ref="A10" r:id="rId9" xr:uid="{1C15AF33-BCAC-407D-9094-D025CBB667C5}"/>
    <hyperlink ref="A11" r:id="rId10" xr:uid="{43BCF6B6-D04D-489A-8105-3B5AB81E7C93}"/>
    <hyperlink ref="D6" r:id="rId11" xr:uid="{94CBC60C-F4A9-4554-A145-33541F96400C}"/>
    <hyperlink ref="D10" r:id="rId12" display="APU/Enginestart faceplate" xr:uid="{332F5543-607F-4E4C-8B6A-11B7345F58E1}"/>
    <hyperlink ref="D11" r:id="rId13" xr:uid="{BFFC5CB9-3170-472A-A6B6-D0A9FB5C00CE}"/>
    <hyperlink ref="D9" r:id="rId14" xr:uid="{2FB4B24A-C6FA-44E0-BC0F-41164C916AEE}"/>
    <hyperlink ref="B32" r:id="rId15" xr:uid="{0ED0DAC0-0CF2-4E94-A9C5-D540042F95C7}"/>
  </hyperlinks>
  <pageMargins left="0.7" right="0.7" top="0.75" bottom="0.75" header="0.3" footer="0.3"/>
  <pageSetup paperSize="9" orientation="portrait" horizontalDpi="300" verticalDpi="300" r:id="rId16"/>
  <drawing r:id="rId17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7969A-2364-4659-9E5E-F7A19B169BE5}">
  <dimension ref="A1:H11"/>
  <sheetViews>
    <sheetView workbookViewId="0">
      <selection activeCell="G16" sqref="G16"/>
    </sheetView>
  </sheetViews>
  <sheetFormatPr defaultRowHeight="15" x14ac:dyDescent="0.25"/>
  <cols>
    <col min="1" max="1" width="17.42578125" bestFit="1" customWidth="1"/>
  </cols>
  <sheetData>
    <row r="1" spans="1:8" x14ac:dyDescent="0.25">
      <c r="A1" t="s">
        <v>153</v>
      </c>
      <c r="B1" t="s">
        <v>154</v>
      </c>
      <c r="G1" t="s">
        <v>157</v>
      </c>
      <c r="H1" t="s">
        <v>159</v>
      </c>
    </row>
    <row r="2" spans="1:8" x14ac:dyDescent="0.25">
      <c r="A2" t="s">
        <v>155</v>
      </c>
      <c r="B2" s="1" t="s">
        <v>156</v>
      </c>
      <c r="G2" s="1" t="s">
        <v>158</v>
      </c>
    </row>
    <row r="3" spans="1:8" x14ac:dyDescent="0.25">
      <c r="A3" t="s">
        <v>42</v>
      </c>
      <c r="B3" s="1" t="s">
        <v>157</v>
      </c>
    </row>
    <row r="4" spans="1:8" x14ac:dyDescent="0.25">
      <c r="A4" t="s">
        <v>146</v>
      </c>
      <c r="B4" s="1" t="s">
        <v>157</v>
      </c>
      <c r="G4" t="s">
        <v>160</v>
      </c>
      <c r="H4" t="s">
        <v>161</v>
      </c>
    </row>
    <row r="5" spans="1:8" x14ac:dyDescent="0.25">
      <c r="A5" t="s">
        <v>149</v>
      </c>
      <c r="B5" s="1" t="s">
        <v>157</v>
      </c>
      <c r="G5" t="s">
        <v>162</v>
      </c>
    </row>
    <row r="6" spans="1:8" x14ac:dyDescent="0.25">
      <c r="A6" t="s">
        <v>3</v>
      </c>
      <c r="B6" s="1" t="s">
        <v>160</v>
      </c>
    </row>
    <row r="7" spans="1:8" x14ac:dyDescent="0.25">
      <c r="A7" t="s">
        <v>147</v>
      </c>
      <c r="B7" t="s">
        <v>165</v>
      </c>
      <c r="G7" t="s">
        <v>156</v>
      </c>
      <c r="H7" t="s">
        <v>163</v>
      </c>
    </row>
    <row r="8" spans="1:8" x14ac:dyDescent="0.25">
      <c r="A8" t="s">
        <v>166</v>
      </c>
      <c r="B8" t="s">
        <v>165</v>
      </c>
      <c r="G8" t="s">
        <v>164</v>
      </c>
    </row>
    <row r="9" spans="1:8" x14ac:dyDescent="0.25">
      <c r="A9" t="s">
        <v>167</v>
      </c>
      <c r="B9" t="s">
        <v>165</v>
      </c>
    </row>
    <row r="10" spans="1:8" x14ac:dyDescent="0.25">
      <c r="A10" t="s">
        <v>188</v>
      </c>
      <c r="B10" s="1" t="s">
        <v>189</v>
      </c>
      <c r="G10" t="s">
        <v>189</v>
      </c>
      <c r="H10" t="s">
        <v>190</v>
      </c>
    </row>
    <row r="11" spans="1:8" x14ac:dyDescent="0.25">
      <c r="A11" t="s">
        <v>141</v>
      </c>
      <c r="B11" s="1" t="s">
        <v>157</v>
      </c>
      <c r="G11" t="s">
        <v>191</v>
      </c>
    </row>
  </sheetData>
  <hyperlinks>
    <hyperlink ref="B2" r:id="rId1" xr:uid="{9D988307-AC06-4B92-A9A9-219582895F7E}"/>
    <hyperlink ref="B4" r:id="rId2" xr:uid="{F41CFBD9-2E46-49B8-B679-A250BBDB53BB}"/>
    <hyperlink ref="G2" r:id="rId3" xr:uid="{CB6BBD82-D682-465B-AF3F-3C5A112EB441}"/>
    <hyperlink ref="B5" r:id="rId4" xr:uid="{44EDDA48-4BBB-418F-9E44-74107CA212A5}"/>
    <hyperlink ref="B6" r:id="rId5" xr:uid="{29521E8E-8A54-490F-945A-D9E948394692}"/>
    <hyperlink ref="B3" r:id="rId6" xr:uid="{F137637F-06A7-40CD-837C-50109B49C7D1}"/>
    <hyperlink ref="B10" r:id="rId7" xr:uid="{A64E2F18-044F-40DC-8731-54C601EF4C79}"/>
    <hyperlink ref="B11" r:id="rId8" xr:uid="{D6452F11-A956-4013-B9AE-CEA068D5D9FE}"/>
  </hyperlinks>
  <pageMargins left="0.7" right="0.7" top="0.75" bottom="0.75" header="0.3" footer="0.3"/>
  <tableParts count="1">
    <tablePart r:id="rId9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6822DA-40AA-438E-A0B6-98325D66F09E}">
  <dimension ref="A1:E21"/>
  <sheetViews>
    <sheetView workbookViewId="0">
      <selection activeCell="H17" sqref="H17"/>
    </sheetView>
  </sheetViews>
  <sheetFormatPr defaultRowHeight="15" x14ac:dyDescent="0.25"/>
  <cols>
    <col min="1" max="1" width="17.42578125" bestFit="1" customWidth="1"/>
  </cols>
  <sheetData>
    <row r="1" spans="1:5" x14ac:dyDescent="0.25">
      <c r="A1" t="s">
        <v>43</v>
      </c>
      <c r="B1" t="s">
        <v>142</v>
      </c>
      <c r="C1" t="s">
        <v>143</v>
      </c>
      <c r="D1" t="s">
        <v>181</v>
      </c>
    </row>
    <row r="2" spans="1:5" x14ac:dyDescent="0.25">
      <c r="A2" t="s">
        <v>141</v>
      </c>
      <c r="B2">
        <v>145</v>
      </c>
      <c r="C2">
        <v>370</v>
      </c>
      <c r="D2" t="s">
        <v>186</v>
      </c>
    </row>
    <row r="3" spans="1:5" x14ac:dyDescent="0.25">
      <c r="A3" t="s">
        <v>42</v>
      </c>
      <c r="B3">
        <v>145</v>
      </c>
      <c r="C3">
        <v>370</v>
      </c>
      <c r="D3" t="s">
        <v>186</v>
      </c>
    </row>
    <row r="4" spans="1:5" x14ac:dyDescent="0.25">
      <c r="A4" t="s">
        <v>6</v>
      </c>
      <c r="B4">
        <v>145</v>
      </c>
      <c r="C4">
        <v>190</v>
      </c>
      <c r="D4" t="s">
        <v>187</v>
      </c>
    </row>
    <row r="5" spans="1:5" x14ac:dyDescent="0.25">
      <c r="A5" t="s">
        <v>144</v>
      </c>
      <c r="B5">
        <v>145</v>
      </c>
      <c r="C5">
        <v>125</v>
      </c>
      <c r="D5" t="s">
        <v>187</v>
      </c>
    </row>
    <row r="6" spans="1:5" x14ac:dyDescent="0.25">
      <c r="A6" t="s">
        <v>145</v>
      </c>
      <c r="B6">
        <v>145</v>
      </c>
      <c r="C6">
        <v>245</v>
      </c>
      <c r="D6" s="21"/>
      <c r="E6" t="s">
        <v>184</v>
      </c>
    </row>
    <row r="7" spans="1:5" x14ac:dyDescent="0.25">
      <c r="A7" t="s">
        <v>146</v>
      </c>
      <c r="B7">
        <v>215</v>
      </c>
      <c r="C7">
        <v>325</v>
      </c>
      <c r="D7" t="s">
        <v>183</v>
      </c>
    </row>
    <row r="8" spans="1:5" x14ac:dyDescent="0.25">
      <c r="A8" t="s">
        <v>147</v>
      </c>
      <c r="B8">
        <v>145</v>
      </c>
      <c r="C8">
        <v>85</v>
      </c>
      <c r="D8" t="s">
        <v>182</v>
      </c>
    </row>
    <row r="9" spans="1:5" x14ac:dyDescent="0.25">
      <c r="A9" t="s">
        <v>148</v>
      </c>
      <c r="B9">
        <v>215</v>
      </c>
      <c r="C9">
        <v>325</v>
      </c>
      <c r="D9" t="s">
        <v>183</v>
      </c>
    </row>
    <row r="10" spans="1:5" x14ac:dyDescent="0.25">
      <c r="A10" t="s">
        <v>149</v>
      </c>
      <c r="B10">
        <v>145</v>
      </c>
      <c r="C10">
        <v>370</v>
      </c>
      <c r="D10" t="s">
        <v>187</v>
      </c>
    </row>
    <row r="11" spans="1:5" x14ac:dyDescent="0.25">
      <c r="A11" t="s">
        <v>150</v>
      </c>
      <c r="B11">
        <v>435</v>
      </c>
      <c r="C11">
        <v>95</v>
      </c>
    </row>
    <row r="12" spans="1:5" x14ac:dyDescent="0.25">
      <c r="A12" t="s">
        <v>151</v>
      </c>
      <c r="B12">
        <v>145</v>
      </c>
      <c r="C12">
        <v>85</v>
      </c>
      <c r="D12" t="s">
        <v>182</v>
      </c>
    </row>
    <row r="13" spans="1:5" x14ac:dyDescent="0.25">
      <c r="A13" t="s">
        <v>152</v>
      </c>
      <c r="B13">
        <v>145</v>
      </c>
      <c r="C13">
        <v>180</v>
      </c>
      <c r="D13" s="21"/>
      <c r="E13" t="s">
        <v>184</v>
      </c>
    </row>
    <row r="18" spans="1:2" x14ac:dyDescent="0.25">
      <c r="A18" t="s">
        <v>185</v>
      </c>
    </row>
    <row r="19" spans="1:2" x14ac:dyDescent="0.25">
      <c r="A19">
        <v>342</v>
      </c>
      <c r="B19">
        <v>10</v>
      </c>
    </row>
    <row r="20" spans="1:2" x14ac:dyDescent="0.25">
      <c r="A20">
        <v>275</v>
      </c>
      <c r="B20">
        <v>4</v>
      </c>
    </row>
    <row r="21" spans="1:2" x14ac:dyDescent="0.25">
      <c r="A21">
        <v>95</v>
      </c>
      <c r="B21">
        <v>4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BCD46D-B862-49FC-96EC-91AF5A4E6C9B}">
  <dimension ref="A1:F71"/>
  <sheetViews>
    <sheetView tabSelected="1" topLeftCell="A4" zoomScaleNormal="100" workbookViewId="0">
      <selection activeCell="F58" sqref="F58"/>
    </sheetView>
  </sheetViews>
  <sheetFormatPr defaultRowHeight="15" x14ac:dyDescent="0.25"/>
  <cols>
    <col min="1" max="1" width="11.42578125" bestFit="1" customWidth="1"/>
    <col min="2" max="2" width="10.42578125" style="6" bestFit="1" customWidth="1"/>
    <col min="3" max="3" width="6" customWidth="1"/>
    <col min="4" max="4" width="24.28515625" bestFit="1" customWidth="1"/>
    <col min="5" max="5" width="9" bestFit="1" customWidth="1"/>
    <col min="6" max="6" width="21.42578125" bestFit="1" customWidth="1"/>
  </cols>
  <sheetData>
    <row r="1" spans="1:6" x14ac:dyDescent="0.25">
      <c r="A1" t="s">
        <v>43</v>
      </c>
      <c r="B1" s="6" t="s">
        <v>39</v>
      </c>
      <c r="C1" s="5" t="s">
        <v>38</v>
      </c>
      <c r="D1" t="s">
        <v>37</v>
      </c>
      <c r="E1" t="s">
        <v>40</v>
      </c>
      <c r="F1" t="s">
        <v>53</v>
      </c>
    </row>
    <row r="2" spans="1:6" x14ac:dyDescent="0.25">
      <c r="A2" s="8"/>
      <c r="B2" s="9" t="s">
        <v>41</v>
      </c>
      <c r="C2" s="10">
        <v>0</v>
      </c>
      <c r="D2" s="8"/>
      <c r="E2" s="8"/>
      <c r="F2" s="8"/>
    </row>
    <row r="3" spans="1:6" x14ac:dyDescent="0.25">
      <c r="A3" s="8"/>
      <c r="B3" s="9" t="s">
        <v>41</v>
      </c>
      <c r="C3" s="10">
        <v>1</v>
      </c>
      <c r="D3" s="8"/>
      <c r="E3" s="8"/>
      <c r="F3" s="8"/>
    </row>
    <row r="4" spans="1:6" x14ac:dyDescent="0.25">
      <c r="B4" s="7" t="s">
        <v>41</v>
      </c>
      <c r="C4" s="5">
        <v>2</v>
      </c>
    </row>
    <row r="5" spans="1:6" x14ac:dyDescent="0.25">
      <c r="B5" s="7" t="s">
        <v>41</v>
      </c>
      <c r="C5" s="5">
        <v>3</v>
      </c>
    </row>
    <row r="6" spans="1:6" x14ac:dyDescent="0.25">
      <c r="B6" s="7" t="s">
        <v>41</v>
      </c>
      <c r="C6" s="5">
        <v>4</v>
      </c>
    </row>
    <row r="7" spans="1:6" x14ac:dyDescent="0.25">
      <c r="B7" s="7" t="s">
        <v>41</v>
      </c>
      <c r="C7" s="5">
        <v>5</v>
      </c>
    </row>
    <row r="8" spans="1:6" x14ac:dyDescent="0.25">
      <c r="B8" s="7" t="s">
        <v>41</v>
      </c>
      <c r="C8" s="5">
        <v>6</v>
      </c>
    </row>
    <row r="9" spans="1:6" x14ac:dyDescent="0.25">
      <c r="B9" s="7" t="s">
        <v>41</v>
      </c>
      <c r="C9" s="5">
        <v>7</v>
      </c>
    </row>
    <row r="10" spans="1:6" x14ac:dyDescent="0.25">
      <c r="B10" s="7" t="s">
        <v>41</v>
      </c>
      <c r="C10" s="5">
        <v>8</v>
      </c>
    </row>
    <row r="11" spans="1:6" x14ac:dyDescent="0.25">
      <c r="B11" s="7" t="s">
        <v>41</v>
      </c>
      <c r="C11" s="5">
        <v>9</v>
      </c>
    </row>
    <row r="12" spans="1:6" x14ac:dyDescent="0.25">
      <c r="B12" s="7" t="s">
        <v>41</v>
      </c>
      <c r="C12" s="5">
        <v>10</v>
      </c>
    </row>
    <row r="13" spans="1:6" x14ac:dyDescent="0.25">
      <c r="B13" s="7" t="s">
        <v>41</v>
      </c>
      <c r="C13" s="5">
        <v>11</v>
      </c>
    </row>
    <row r="14" spans="1:6" x14ac:dyDescent="0.25">
      <c r="B14" s="7" t="s">
        <v>41</v>
      </c>
      <c r="C14" s="5">
        <v>12</v>
      </c>
    </row>
    <row r="15" spans="1:6" x14ac:dyDescent="0.25">
      <c r="B15" s="5" t="s">
        <v>41</v>
      </c>
      <c r="C15" s="5">
        <v>13</v>
      </c>
    </row>
    <row r="16" spans="1:6" x14ac:dyDescent="0.25">
      <c r="B16" s="7" t="s">
        <v>41</v>
      </c>
      <c r="C16" s="5">
        <v>14</v>
      </c>
      <c r="D16" t="s">
        <v>95</v>
      </c>
    </row>
    <row r="17" spans="1:6" x14ac:dyDescent="0.25">
      <c r="B17" s="7" t="s">
        <v>41</v>
      </c>
      <c r="C17" s="5">
        <v>15</v>
      </c>
      <c r="D17" t="s">
        <v>224</v>
      </c>
      <c r="F17" t="s">
        <v>225</v>
      </c>
    </row>
    <row r="18" spans="1:6" x14ac:dyDescent="0.25">
      <c r="B18" s="7" t="s">
        <v>41</v>
      </c>
      <c r="C18" s="5">
        <v>16</v>
      </c>
      <c r="D18" t="s">
        <v>222</v>
      </c>
      <c r="F18" t="s">
        <v>217</v>
      </c>
    </row>
    <row r="19" spans="1:6" x14ac:dyDescent="0.25">
      <c r="B19" s="7" t="s">
        <v>41</v>
      </c>
      <c r="C19" s="5">
        <v>17</v>
      </c>
      <c r="D19" t="s">
        <v>223</v>
      </c>
      <c r="F19" t="s">
        <v>217</v>
      </c>
    </row>
    <row r="20" spans="1:6" x14ac:dyDescent="0.25">
      <c r="B20" s="7" t="s">
        <v>41</v>
      </c>
      <c r="C20" s="5">
        <v>18</v>
      </c>
      <c r="D20" t="s">
        <v>221</v>
      </c>
      <c r="F20" t="s">
        <v>217</v>
      </c>
    </row>
    <row r="21" spans="1:6" x14ac:dyDescent="0.25">
      <c r="B21" s="7" t="s">
        <v>41</v>
      </c>
      <c r="C21" s="5">
        <v>19</v>
      </c>
      <c r="D21" t="s">
        <v>220</v>
      </c>
      <c r="E21" t="s">
        <v>199</v>
      </c>
      <c r="F21" t="s">
        <v>217</v>
      </c>
    </row>
    <row r="22" spans="1:6" x14ac:dyDescent="0.25">
      <c r="A22" s="5" t="s">
        <v>42</v>
      </c>
      <c r="B22" s="7" t="s">
        <v>41</v>
      </c>
      <c r="C22" s="5">
        <v>20</v>
      </c>
      <c r="D22" t="s">
        <v>219</v>
      </c>
      <c r="E22" t="s">
        <v>45</v>
      </c>
      <c r="F22" t="s">
        <v>217</v>
      </c>
    </row>
    <row r="23" spans="1:6" x14ac:dyDescent="0.25">
      <c r="A23" s="5" t="s">
        <v>42</v>
      </c>
      <c r="B23" s="7" t="s">
        <v>41</v>
      </c>
      <c r="C23" s="5">
        <v>21</v>
      </c>
      <c r="D23" t="s">
        <v>218</v>
      </c>
      <c r="E23" t="s">
        <v>45</v>
      </c>
      <c r="F23" t="s">
        <v>217</v>
      </c>
    </row>
    <row r="24" spans="1:6" x14ac:dyDescent="0.25">
      <c r="A24" s="5" t="s">
        <v>42</v>
      </c>
      <c r="B24" s="7" t="s">
        <v>41</v>
      </c>
      <c r="C24" s="5">
        <v>22</v>
      </c>
      <c r="D24" t="s">
        <v>44</v>
      </c>
      <c r="E24" t="s">
        <v>45</v>
      </c>
      <c r="F24" t="s">
        <v>178</v>
      </c>
    </row>
    <row r="25" spans="1:6" x14ac:dyDescent="0.25">
      <c r="A25" s="5" t="s">
        <v>42</v>
      </c>
      <c r="B25" s="7" t="s">
        <v>41</v>
      </c>
      <c r="C25" s="5">
        <v>23</v>
      </c>
      <c r="D25" t="s">
        <v>46</v>
      </c>
      <c r="E25" t="s">
        <v>45</v>
      </c>
      <c r="F25" t="s">
        <v>178</v>
      </c>
    </row>
    <row r="26" spans="1:6" x14ac:dyDescent="0.25">
      <c r="A26" s="5" t="s">
        <v>42</v>
      </c>
      <c r="B26" s="7" t="s">
        <v>41</v>
      </c>
      <c r="C26" s="5">
        <v>24</v>
      </c>
      <c r="D26" t="s">
        <v>47</v>
      </c>
      <c r="E26" t="s">
        <v>45</v>
      </c>
      <c r="F26" t="s">
        <v>178</v>
      </c>
    </row>
    <row r="27" spans="1:6" x14ac:dyDescent="0.25">
      <c r="A27" s="5" t="s">
        <v>42</v>
      </c>
      <c r="B27" s="7" t="s">
        <v>41</v>
      </c>
      <c r="C27" s="5">
        <v>25</v>
      </c>
      <c r="D27" t="s">
        <v>48</v>
      </c>
      <c r="E27" t="s">
        <v>45</v>
      </c>
      <c r="F27" t="s">
        <v>178</v>
      </c>
    </row>
    <row r="28" spans="1:6" x14ac:dyDescent="0.25">
      <c r="A28" s="5" t="s">
        <v>42</v>
      </c>
      <c r="B28" s="7" t="s">
        <v>41</v>
      </c>
      <c r="C28" s="5">
        <v>26</v>
      </c>
      <c r="D28" t="s">
        <v>49</v>
      </c>
      <c r="E28" t="s">
        <v>45</v>
      </c>
      <c r="F28" t="s">
        <v>178</v>
      </c>
    </row>
    <row r="29" spans="1:6" x14ac:dyDescent="0.25">
      <c r="A29" s="5" t="s">
        <v>42</v>
      </c>
      <c r="B29" s="7" t="s">
        <v>41</v>
      </c>
      <c r="C29" s="5">
        <v>27</v>
      </c>
      <c r="D29" t="s">
        <v>50</v>
      </c>
      <c r="E29" t="s">
        <v>45</v>
      </c>
      <c r="F29" t="s">
        <v>178</v>
      </c>
    </row>
    <row r="30" spans="1:6" x14ac:dyDescent="0.25">
      <c r="A30" s="5" t="s">
        <v>42</v>
      </c>
      <c r="B30" s="7" t="s">
        <v>41</v>
      </c>
      <c r="C30" s="5">
        <v>28</v>
      </c>
      <c r="D30" t="s">
        <v>51</v>
      </c>
      <c r="E30" t="s">
        <v>45</v>
      </c>
      <c r="F30" t="s">
        <v>178</v>
      </c>
    </row>
    <row r="31" spans="1:6" x14ac:dyDescent="0.25">
      <c r="A31" s="5" t="s">
        <v>42</v>
      </c>
      <c r="B31" s="7" t="s">
        <v>41</v>
      </c>
      <c r="C31" s="5">
        <v>29</v>
      </c>
      <c r="D31" t="s">
        <v>52</v>
      </c>
      <c r="E31" t="s">
        <v>45</v>
      </c>
      <c r="F31" t="s">
        <v>178</v>
      </c>
    </row>
    <row r="32" spans="1:6" x14ac:dyDescent="0.25">
      <c r="A32" s="5" t="s">
        <v>42</v>
      </c>
      <c r="B32" s="7" t="s">
        <v>41</v>
      </c>
      <c r="C32" s="5">
        <v>30</v>
      </c>
      <c r="D32" t="s">
        <v>175</v>
      </c>
      <c r="E32" t="s">
        <v>45</v>
      </c>
      <c r="F32" t="s">
        <v>179</v>
      </c>
    </row>
    <row r="33" spans="1:6" x14ac:dyDescent="0.25">
      <c r="A33" s="5" t="s">
        <v>42</v>
      </c>
      <c r="B33" s="7" t="s">
        <v>41</v>
      </c>
      <c r="C33" s="5">
        <v>31</v>
      </c>
      <c r="D33" t="s">
        <v>82</v>
      </c>
      <c r="E33" t="s">
        <v>45</v>
      </c>
      <c r="F33" t="s">
        <v>179</v>
      </c>
    </row>
    <row r="34" spans="1:6" x14ac:dyDescent="0.25">
      <c r="A34" s="5" t="s">
        <v>42</v>
      </c>
      <c r="B34" s="7" t="s">
        <v>41</v>
      </c>
      <c r="C34" s="5">
        <v>32</v>
      </c>
      <c r="D34" t="s">
        <v>176</v>
      </c>
      <c r="E34" t="s">
        <v>45</v>
      </c>
      <c r="F34" t="s">
        <v>179</v>
      </c>
    </row>
    <row r="35" spans="1:6" x14ac:dyDescent="0.25">
      <c r="A35" s="5" t="s">
        <v>42</v>
      </c>
      <c r="B35" s="7" t="s">
        <v>41</v>
      </c>
      <c r="C35" s="5">
        <v>33</v>
      </c>
      <c r="D35" t="s">
        <v>177</v>
      </c>
      <c r="E35" t="s">
        <v>45</v>
      </c>
      <c r="F35" t="s">
        <v>179</v>
      </c>
    </row>
    <row r="36" spans="1:6" x14ac:dyDescent="0.25">
      <c r="A36" s="5" t="s">
        <v>42</v>
      </c>
      <c r="B36" s="7" t="s">
        <v>41</v>
      </c>
      <c r="C36" s="5">
        <v>34</v>
      </c>
      <c r="D36" t="s">
        <v>88</v>
      </c>
      <c r="E36" t="s">
        <v>45</v>
      </c>
      <c r="F36" t="s">
        <v>179</v>
      </c>
    </row>
    <row r="37" spans="1:6" x14ac:dyDescent="0.25">
      <c r="A37" s="5" t="s">
        <v>42</v>
      </c>
      <c r="B37" s="7" t="s">
        <v>41</v>
      </c>
      <c r="C37" s="5">
        <v>35</v>
      </c>
      <c r="D37" t="s">
        <v>87</v>
      </c>
      <c r="E37" t="s">
        <v>45</v>
      </c>
      <c r="F37" t="s">
        <v>179</v>
      </c>
    </row>
    <row r="38" spans="1:6" x14ac:dyDescent="0.25">
      <c r="A38" s="5" t="s">
        <v>42</v>
      </c>
      <c r="B38" s="7" t="s">
        <v>41</v>
      </c>
      <c r="C38" s="5">
        <v>36</v>
      </c>
      <c r="D38" t="s">
        <v>86</v>
      </c>
      <c r="E38" t="s">
        <v>45</v>
      </c>
      <c r="F38" t="s">
        <v>179</v>
      </c>
    </row>
    <row r="39" spans="1:6" x14ac:dyDescent="0.25">
      <c r="A39" s="5" t="s">
        <v>42</v>
      </c>
      <c r="B39" s="7" t="s">
        <v>41</v>
      </c>
      <c r="C39" s="5">
        <v>37</v>
      </c>
      <c r="D39" t="s">
        <v>85</v>
      </c>
      <c r="E39" t="s">
        <v>45</v>
      </c>
      <c r="F39" t="s">
        <v>179</v>
      </c>
    </row>
    <row r="40" spans="1:6" x14ac:dyDescent="0.25">
      <c r="A40" s="5" t="s">
        <v>42</v>
      </c>
      <c r="B40" s="7" t="s">
        <v>41</v>
      </c>
      <c r="C40" s="5">
        <v>38</v>
      </c>
    </row>
    <row r="41" spans="1:6" x14ac:dyDescent="0.25">
      <c r="A41" s="5" t="s">
        <v>42</v>
      </c>
      <c r="B41" s="7" t="s">
        <v>41</v>
      </c>
      <c r="C41" s="5">
        <v>39</v>
      </c>
    </row>
    <row r="42" spans="1:6" x14ac:dyDescent="0.25">
      <c r="A42" s="5" t="s">
        <v>42</v>
      </c>
      <c r="B42" s="7" t="s">
        <v>41</v>
      </c>
      <c r="C42" s="5">
        <v>40</v>
      </c>
    </row>
    <row r="43" spans="1:6" x14ac:dyDescent="0.25">
      <c r="A43" s="5" t="s">
        <v>42</v>
      </c>
      <c r="B43" s="7" t="s">
        <v>41</v>
      </c>
      <c r="C43" s="5">
        <v>41</v>
      </c>
    </row>
    <row r="44" spans="1:6" x14ac:dyDescent="0.25">
      <c r="A44" s="5" t="s">
        <v>42</v>
      </c>
      <c r="B44" s="7" t="s">
        <v>41</v>
      </c>
      <c r="C44" s="5">
        <v>42</v>
      </c>
    </row>
    <row r="45" spans="1:6" x14ac:dyDescent="0.25">
      <c r="A45" s="5" t="s">
        <v>42</v>
      </c>
      <c r="B45" s="7" t="s">
        <v>41</v>
      </c>
      <c r="C45" s="5">
        <v>43</v>
      </c>
    </row>
    <row r="46" spans="1:6" x14ac:dyDescent="0.25">
      <c r="A46" s="5" t="s">
        <v>42</v>
      </c>
      <c r="B46" s="7" t="s">
        <v>41</v>
      </c>
      <c r="C46" s="5">
        <v>44</v>
      </c>
      <c r="D46" t="s">
        <v>209</v>
      </c>
      <c r="E46" t="s">
        <v>199</v>
      </c>
      <c r="F46" t="s">
        <v>205</v>
      </c>
    </row>
    <row r="47" spans="1:6" x14ac:dyDescent="0.25">
      <c r="A47" s="5" t="s">
        <v>42</v>
      </c>
      <c r="B47" s="7" t="s">
        <v>41</v>
      </c>
      <c r="C47" s="5">
        <v>45</v>
      </c>
    </row>
    <row r="48" spans="1:6" x14ac:dyDescent="0.25">
      <c r="A48" s="22" t="s">
        <v>42</v>
      </c>
      <c r="B48" s="23" t="s">
        <v>41</v>
      </c>
      <c r="C48" s="22">
        <v>46</v>
      </c>
      <c r="D48" s="24"/>
      <c r="E48" s="24"/>
      <c r="F48" s="24" t="s">
        <v>207</v>
      </c>
    </row>
    <row r="49" spans="1:6" x14ac:dyDescent="0.25">
      <c r="A49" s="5" t="s">
        <v>42</v>
      </c>
      <c r="B49" s="7" t="s">
        <v>41</v>
      </c>
      <c r="C49" s="5">
        <v>47</v>
      </c>
    </row>
    <row r="50" spans="1:6" x14ac:dyDescent="0.25">
      <c r="A50" s="5" t="s">
        <v>42</v>
      </c>
      <c r="B50" s="7" t="s">
        <v>41</v>
      </c>
      <c r="C50" s="5">
        <v>48</v>
      </c>
      <c r="D50" t="s">
        <v>192</v>
      </c>
      <c r="E50" t="s">
        <v>193</v>
      </c>
    </row>
    <row r="51" spans="1:6" x14ac:dyDescent="0.25">
      <c r="A51" s="5" t="s">
        <v>42</v>
      </c>
      <c r="B51" s="7" t="s">
        <v>41</v>
      </c>
      <c r="C51" s="5">
        <v>49</v>
      </c>
      <c r="D51" t="s">
        <v>194</v>
      </c>
      <c r="E51" t="s">
        <v>193</v>
      </c>
    </row>
    <row r="52" spans="1:6" x14ac:dyDescent="0.25">
      <c r="A52" s="5" t="s">
        <v>42</v>
      </c>
      <c r="B52" s="7" t="s">
        <v>41</v>
      </c>
      <c r="C52" s="5">
        <v>50</v>
      </c>
      <c r="D52" t="s">
        <v>195</v>
      </c>
      <c r="E52" t="s">
        <v>193</v>
      </c>
    </row>
    <row r="53" spans="1:6" x14ac:dyDescent="0.25">
      <c r="A53" s="5" t="s">
        <v>42</v>
      </c>
      <c r="B53" s="7" t="s">
        <v>41</v>
      </c>
      <c r="C53" s="5">
        <v>51</v>
      </c>
      <c r="D53" t="s">
        <v>196</v>
      </c>
      <c r="E53" t="s">
        <v>193</v>
      </c>
    </row>
    <row r="54" spans="1:6" x14ac:dyDescent="0.25">
      <c r="A54" s="5" t="s">
        <v>42</v>
      </c>
      <c r="B54" s="7" t="s">
        <v>41</v>
      </c>
      <c r="C54" s="5">
        <v>52</v>
      </c>
      <c r="D54" t="s">
        <v>204</v>
      </c>
      <c r="E54" t="s">
        <v>199</v>
      </c>
      <c r="F54" t="s">
        <v>205</v>
      </c>
    </row>
    <row r="55" spans="1:6" x14ac:dyDescent="0.25">
      <c r="A55" s="5" t="s">
        <v>42</v>
      </c>
      <c r="B55" s="7" t="s">
        <v>41</v>
      </c>
      <c r="C55" s="5">
        <v>53</v>
      </c>
      <c r="D55" t="s">
        <v>206</v>
      </c>
      <c r="E55" t="s">
        <v>199</v>
      </c>
      <c r="F55" t="s">
        <v>205</v>
      </c>
    </row>
    <row r="56" spans="1:6" x14ac:dyDescent="0.25">
      <c r="A56" s="5" t="s">
        <v>42</v>
      </c>
      <c r="B56" s="7" t="s">
        <v>41</v>
      </c>
      <c r="C56" s="5" t="s">
        <v>21</v>
      </c>
    </row>
    <row r="57" spans="1:6" x14ac:dyDescent="0.25">
      <c r="A57" s="5" t="s">
        <v>42</v>
      </c>
      <c r="B57" s="7" t="s">
        <v>41</v>
      </c>
      <c r="C57" s="5" t="s">
        <v>22</v>
      </c>
    </row>
    <row r="58" spans="1:6" x14ac:dyDescent="0.25">
      <c r="B58" s="7" t="s">
        <v>41</v>
      </c>
      <c r="C58" s="5" t="s">
        <v>23</v>
      </c>
    </row>
    <row r="59" spans="1:6" x14ac:dyDescent="0.25">
      <c r="B59" s="7" t="s">
        <v>41</v>
      </c>
      <c r="C59" s="5" t="s">
        <v>24</v>
      </c>
    </row>
    <row r="60" spans="1:6" x14ac:dyDescent="0.25">
      <c r="B60" s="7" t="s">
        <v>41</v>
      </c>
      <c r="C60" s="5" t="s">
        <v>25</v>
      </c>
    </row>
    <row r="61" spans="1:6" x14ac:dyDescent="0.25">
      <c r="B61" s="7" t="s">
        <v>41</v>
      </c>
      <c r="C61" s="5" t="s">
        <v>26</v>
      </c>
    </row>
    <row r="62" spans="1:6" x14ac:dyDescent="0.25">
      <c r="B62" s="7" t="s">
        <v>41</v>
      </c>
      <c r="C62" s="5" t="s">
        <v>27</v>
      </c>
    </row>
    <row r="63" spans="1:6" x14ac:dyDescent="0.25">
      <c r="B63" s="7" t="s">
        <v>41</v>
      </c>
      <c r="C63" s="5" t="s">
        <v>28</v>
      </c>
      <c r="D63" t="s">
        <v>101</v>
      </c>
      <c r="E63" t="s">
        <v>226</v>
      </c>
    </row>
    <row r="64" spans="1:6" x14ac:dyDescent="0.25">
      <c r="B64" s="7" t="s">
        <v>41</v>
      </c>
      <c r="C64" s="5" t="s">
        <v>29</v>
      </c>
      <c r="D64" t="s">
        <v>214</v>
      </c>
      <c r="E64" t="s">
        <v>199</v>
      </c>
    </row>
    <row r="65" spans="2:5" x14ac:dyDescent="0.25">
      <c r="B65" s="7" t="s">
        <v>41</v>
      </c>
      <c r="C65" s="5" t="s">
        <v>30</v>
      </c>
      <c r="D65" t="s">
        <v>215</v>
      </c>
      <c r="E65" t="s">
        <v>193</v>
      </c>
    </row>
    <row r="66" spans="2:5" x14ac:dyDescent="0.25">
      <c r="B66" s="7" t="s">
        <v>41</v>
      </c>
      <c r="C66" s="5" t="s">
        <v>31</v>
      </c>
      <c r="D66" t="s">
        <v>216</v>
      </c>
      <c r="E66" t="s">
        <v>193</v>
      </c>
    </row>
    <row r="67" spans="2:5" x14ac:dyDescent="0.25">
      <c r="B67" s="7" t="s">
        <v>41</v>
      </c>
      <c r="C67" s="5" t="s">
        <v>32</v>
      </c>
      <c r="D67" t="s">
        <v>213</v>
      </c>
      <c r="E67" t="s">
        <v>199</v>
      </c>
    </row>
    <row r="68" spans="2:5" x14ac:dyDescent="0.25">
      <c r="B68" s="7" t="s">
        <v>41</v>
      </c>
      <c r="C68" s="5" t="s">
        <v>33</v>
      </c>
      <c r="D68" t="s">
        <v>211</v>
      </c>
      <c r="E68" t="s">
        <v>193</v>
      </c>
    </row>
    <row r="69" spans="2:5" x14ac:dyDescent="0.25">
      <c r="B69" s="7" t="s">
        <v>41</v>
      </c>
      <c r="C69" s="5" t="s">
        <v>34</v>
      </c>
      <c r="D69" t="s">
        <v>212</v>
      </c>
      <c r="E69" t="s">
        <v>193</v>
      </c>
    </row>
    <row r="70" spans="2:5" x14ac:dyDescent="0.25">
      <c r="B70" s="7" t="s">
        <v>41</v>
      </c>
      <c r="C70" s="5" t="s">
        <v>35</v>
      </c>
      <c r="D70" t="s">
        <v>210</v>
      </c>
      <c r="E70" t="s">
        <v>193</v>
      </c>
    </row>
    <row r="71" spans="2:5" x14ac:dyDescent="0.25">
      <c r="B71" s="7" t="s">
        <v>41</v>
      </c>
      <c r="C71" s="5" t="s">
        <v>36</v>
      </c>
      <c r="D71" t="s">
        <v>208</v>
      </c>
      <c r="E71" t="s">
        <v>193</v>
      </c>
    </row>
  </sheetData>
  <phoneticPr fontId="5" type="noConversion"/>
  <pageMargins left="0.7" right="0.7" top="0.75" bottom="0.75" header="0.3" footer="0.3"/>
  <pageSetup paperSize="9" orientation="portrait" horizontalDpi="300" verticalDpi="300"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912FBA-5230-4D85-90AA-3CCD6946E214}">
  <dimension ref="A1:D56"/>
  <sheetViews>
    <sheetView topLeftCell="G1" workbookViewId="0">
      <selection activeCell="C25" activeCellId="2" sqref="C34:C37 C21 C22:C25"/>
    </sheetView>
  </sheetViews>
  <sheetFormatPr defaultRowHeight="15" x14ac:dyDescent="0.25"/>
  <cols>
    <col min="1" max="1" width="15" bestFit="1" customWidth="1"/>
    <col min="2" max="2" width="23" bestFit="1" customWidth="1"/>
    <col min="3" max="3" width="18" style="5" bestFit="1" customWidth="1"/>
  </cols>
  <sheetData>
    <row r="1" spans="1:4" x14ac:dyDescent="0.25">
      <c r="A1" t="s">
        <v>55</v>
      </c>
      <c r="B1" t="s">
        <v>37</v>
      </c>
      <c r="C1" s="5" t="s">
        <v>56</v>
      </c>
      <c r="D1" t="s">
        <v>57</v>
      </c>
    </row>
    <row r="2" spans="1:4" x14ac:dyDescent="0.25">
      <c r="A2" t="s">
        <v>58</v>
      </c>
      <c r="B2" t="s">
        <v>59</v>
      </c>
      <c r="C2" s="5">
        <v>2</v>
      </c>
      <c r="D2" t="s">
        <v>60</v>
      </c>
    </row>
    <row r="3" spans="1:4" x14ac:dyDescent="0.25">
      <c r="A3" t="s">
        <v>58</v>
      </c>
      <c r="B3" t="s">
        <v>61</v>
      </c>
      <c r="C3" s="5">
        <v>2</v>
      </c>
      <c r="D3" t="s">
        <v>60</v>
      </c>
    </row>
    <row r="4" spans="1:4" x14ac:dyDescent="0.25">
      <c r="A4" t="s">
        <v>58</v>
      </c>
      <c r="B4" t="s">
        <v>62</v>
      </c>
      <c r="C4" s="5">
        <v>2</v>
      </c>
      <c r="D4" t="s">
        <v>60</v>
      </c>
    </row>
    <row r="5" spans="1:4" ht="15.75" customHeight="1" x14ac:dyDescent="0.25">
      <c r="A5" t="s">
        <v>58</v>
      </c>
      <c r="B5" t="s">
        <v>63</v>
      </c>
      <c r="C5" s="5">
        <v>2</v>
      </c>
      <c r="D5" t="s">
        <v>60</v>
      </c>
    </row>
    <row r="6" spans="1:4" ht="15.75" customHeight="1" x14ac:dyDescent="0.25">
      <c r="A6" t="s">
        <v>197</v>
      </c>
      <c r="B6" t="s">
        <v>198</v>
      </c>
      <c r="C6" s="5">
        <v>1</v>
      </c>
      <c r="D6" t="s">
        <v>199</v>
      </c>
    </row>
    <row r="7" spans="1:4" ht="15.75" customHeight="1" x14ac:dyDescent="0.25">
      <c r="A7" t="s">
        <v>197</v>
      </c>
      <c r="B7" t="s">
        <v>200</v>
      </c>
      <c r="C7" s="5">
        <v>1</v>
      </c>
      <c r="D7" t="s">
        <v>199</v>
      </c>
    </row>
    <row r="8" spans="1:4" ht="15.75" customHeight="1" x14ac:dyDescent="0.25">
      <c r="A8" t="s">
        <v>197</v>
      </c>
      <c r="B8" t="s">
        <v>201</v>
      </c>
      <c r="C8" s="5">
        <v>1</v>
      </c>
      <c r="D8" t="s">
        <v>199</v>
      </c>
    </row>
    <row r="9" spans="1:4" ht="15.75" customHeight="1" x14ac:dyDescent="0.25">
      <c r="A9" t="s">
        <v>197</v>
      </c>
      <c r="B9" t="s">
        <v>202</v>
      </c>
      <c r="C9" s="5">
        <v>1</v>
      </c>
      <c r="D9" t="s">
        <v>199</v>
      </c>
    </row>
    <row r="10" spans="1:4" ht="15.75" customHeight="1" x14ac:dyDescent="0.25">
      <c r="A10" t="s">
        <v>197</v>
      </c>
      <c r="B10" t="s">
        <v>203</v>
      </c>
      <c r="C10" s="5">
        <v>1</v>
      </c>
      <c r="D10" t="s">
        <v>199</v>
      </c>
    </row>
    <row r="11" spans="1:4" x14ac:dyDescent="0.25">
      <c r="A11" t="s">
        <v>64</v>
      </c>
      <c r="B11" t="s">
        <v>65</v>
      </c>
      <c r="C11" s="5">
        <v>1</v>
      </c>
      <c r="D11" t="s">
        <v>66</v>
      </c>
    </row>
    <row r="12" spans="1:4" x14ac:dyDescent="0.25">
      <c r="A12" t="s">
        <v>64</v>
      </c>
      <c r="B12" t="s">
        <v>67</v>
      </c>
      <c r="C12" s="5">
        <v>1</v>
      </c>
      <c r="D12" t="s">
        <v>66</v>
      </c>
    </row>
    <row r="13" spans="1:4" x14ac:dyDescent="0.25">
      <c r="A13" t="s">
        <v>64</v>
      </c>
      <c r="B13" t="s">
        <v>68</v>
      </c>
      <c r="C13" s="5">
        <v>1</v>
      </c>
      <c r="D13" t="s">
        <v>66</v>
      </c>
    </row>
    <row r="14" spans="1:4" x14ac:dyDescent="0.25">
      <c r="A14" t="s">
        <v>64</v>
      </c>
      <c r="B14" t="s">
        <v>69</v>
      </c>
      <c r="C14" s="5">
        <v>1</v>
      </c>
      <c r="D14" t="s">
        <v>66</v>
      </c>
    </row>
    <row r="15" spans="1:4" x14ac:dyDescent="0.25">
      <c r="A15" t="s">
        <v>64</v>
      </c>
      <c r="B15" t="s">
        <v>70</v>
      </c>
      <c r="C15" s="5">
        <v>1</v>
      </c>
      <c r="D15" t="s">
        <v>66</v>
      </c>
    </row>
    <row r="16" spans="1:4" x14ac:dyDescent="0.25">
      <c r="A16" t="s">
        <v>64</v>
      </c>
      <c r="B16" t="s">
        <v>71</v>
      </c>
      <c r="C16" s="5">
        <v>1</v>
      </c>
      <c r="D16" t="s">
        <v>66</v>
      </c>
    </row>
    <row r="17" spans="1:4" x14ac:dyDescent="0.25">
      <c r="A17" t="s">
        <v>64</v>
      </c>
      <c r="B17" t="s">
        <v>72</v>
      </c>
      <c r="C17" s="5">
        <v>1</v>
      </c>
      <c r="D17" t="s">
        <v>66</v>
      </c>
    </row>
    <row r="18" spans="1:4" x14ac:dyDescent="0.25">
      <c r="A18" t="s">
        <v>64</v>
      </c>
      <c r="B18" t="s">
        <v>73</v>
      </c>
      <c r="C18" s="5">
        <v>1</v>
      </c>
      <c r="D18" t="s">
        <v>66</v>
      </c>
    </row>
    <row r="19" spans="1:4" x14ac:dyDescent="0.25">
      <c r="A19" t="s">
        <v>58</v>
      </c>
      <c r="B19" t="s">
        <v>74</v>
      </c>
      <c r="C19" s="5">
        <v>2</v>
      </c>
      <c r="D19" t="s">
        <v>60</v>
      </c>
    </row>
    <row r="20" spans="1:4" x14ac:dyDescent="0.25">
      <c r="A20" t="s">
        <v>54</v>
      </c>
      <c r="B20" t="s">
        <v>75</v>
      </c>
      <c r="C20" s="5">
        <v>2</v>
      </c>
    </row>
    <row r="21" spans="1:4" x14ac:dyDescent="0.25">
      <c r="A21" t="s">
        <v>54</v>
      </c>
      <c r="B21" t="s">
        <v>76</v>
      </c>
      <c r="C21" s="5">
        <v>1</v>
      </c>
    </row>
    <row r="22" spans="1:4" x14ac:dyDescent="0.25">
      <c r="A22" t="s">
        <v>54</v>
      </c>
      <c r="B22" t="s">
        <v>77</v>
      </c>
      <c r="C22" s="5">
        <v>1</v>
      </c>
    </row>
    <row r="23" spans="1:4" x14ac:dyDescent="0.25">
      <c r="A23" t="s">
        <v>54</v>
      </c>
      <c r="B23" t="s">
        <v>78</v>
      </c>
      <c r="C23" s="5">
        <v>1</v>
      </c>
    </row>
    <row r="24" spans="1:4" x14ac:dyDescent="0.25">
      <c r="A24" t="s">
        <v>54</v>
      </c>
      <c r="B24" t="s">
        <v>79</v>
      </c>
      <c r="C24" s="5">
        <v>1</v>
      </c>
    </row>
    <row r="25" spans="1:4" x14ac:dyDescent="0.25">
      <c r="A25" t="s">
        <v>54</v>
      </c>
      <c r="B25" t="s">
        <v>80</v>
      </c>
      <c r="C25" s="5">
        <v>1</v>
      </c>
    </row>
    <row r="26" spans="1:4" x14ac:dyDescent="0.25">
      <c r="A26" t="s">
        <v>64</v>
      </c>
      <c r="B26" t="s">
        <v>81</v>
      </c>
      <c r="C26" s="5">
        <v>1</v>
      </c>
      <c r="D26" t="s">
        <v>66</v>
      </c>
    </row>
    <row r="27" spans="1:4" x14ac:dyDescent="0.25">
      <c r="A27" t="s">
        <v>64</v>
      </c>
      <c r="B27" t="s">
        <v>82</v>
      </c>
      <c r="C27" s="5">
        <v>1</v>
      </c>
      <c r="D27" t="s">
        <v>66</v>
      </c>
    </row>
    <row r="28" spans="1:4" x14ac:dyDescent="0.25">
      <c r="A28" t="s">
        <v>64</v>
      </c>
      <c r="B28" t="s">
        <v>83</v>
      </c>
      <c r="C28" s="5">
        <v>1</v>
      </c>
      <c r="D28" t="s">
        <v>66</v>
      </c>
    </row>
    <row r="29" spans="1:4" x14ac:dyDescent="0.25">
      <c r="A29" t="s">
        <v>64</v>
      </c>
      <c r="B29" t="s">
        <v>84</v>
      </c>
      <c r="C29" s="5">
        <v>1</v>
      </c>
      <c r="D29" t="s">
        <v>66</v>
      </c>
    </row>
    <row r="30" spans="1:4" x14ac:dyDescent="0.25">
      <c r="A30" t="s">
        <v>64</v>
      </c>
      <c r="B30" t="s">
        <v>85</v>
      </c>
      <c r="C30" s="5">
        <v>1</v>
      </c>
      <c r="D30" t="s">
        <v>66</v>
      </c>
    </row>
    <row r="31" spans="1:4" x14ac:dyDescent="0.25">
      <c r="A31" t="s">
        <v>64</v>
      </c>
      <c r="B31" t="s">
        <v>86</v>
      </c>
      <c r="C31" s="5">
        <v>1</v>
      </c>
      <c r="D31" t="s">
        <v>66</v>
      </c>
    </row>
    <row r="32" spans="1:4" x14ac:dyDescent="0.25">
      <c r="A32" t="s">
        <v>64</v>
      </c>
      <c r="B32" t="s">
        <v>87</v>
      </c>
      <c r="C32" s="5">
        <v>1</v>
      </c>
      <c r="D32" t="s">
        <v>66</v>
      </c>
    </row>
    <row r="33" spans="1:4" x14ac:dyDescent="0.25">
      <c r="A33" t="s">
        <v>64</v>
      </c>
      <c r="B33" t="s">
        <v>88</v>
      </c>
      <c r="C33" s="5">
        <v>1</v>
      </c>
      <c r="D33" t="s">
        <v>66</v>
      </c>
    </row>
    <row r="34" spans="1:4" x14ac:dyDescent="0.25">
      <c r="A34" t="s">
        <v>54</v>
      </c>
      <c r="B34" t="s">
        <v>89</v>
      </c>
      <c r="C34" s="5">
        <v>1</v>
      </c>
    </row>
    <row r="35" spans="1:4" x14ac:dyDescent="0.25">
      <c r="A35" t="s">
        <v>54</v>
      </c>
      <c r="B35" t="s">
        <v>90</v>
      </c>
      <c r="C35" s="5">
        <v>1</v>
      </c>
    </row>
    <row r="36" spans="1:4" x14ac:dyDescent="0.25">
      <c r="A36" t="s">
        <v>54</v>
      </c>
      <c r="B36" t="s">
        <v>91</v>
      </c>
      <c r="C36" s="5">
        <v>1</v>
      </c>
    </row>
    <row r="37" spans="1:4" x14ac:dyDescent="0.25">
      <c r="A37" t="s">
        <v>54</v>
      </c>
      <c r="B37" t="s">
        <v>92</v>
      </c>
      <c r="C37" s="5">
        <v>1</v>
      </c>
    </row>
    <row r="38" spans="1:4" x14ac:dyDescent="0.25">
      <c r="A38" t="s">
        <v>93</v>
      </c>
      <c r="B38" t="s">
        <v>94</v>
      </c>
      <c r="C38" s="5">
        <v>1</v>
      </c>
    </row>
    <row r="39" spans="1:4" x14ac:dyDescent="0.25">
      <c r="A39" t="s">
        <v>93</v>
      </c>
      <c r="B39" t="s">
        <v>95</v>
      </c>
      <c r="C39" s="5">
        <v>1</v>
      </c>
    </row>
    <row r="40" spans="1:4" x14ac:dyDescent="0.25">
      <c r="A40" t="s">
        <v>93</v>
      </c>
      <c r="B40" t="s">
        <v>96</v>
      </c>
      <c r="C40" s="5">
        <v>2</v>
      </c>
    </row>
    <row r="41" spans="1:4" x14ac:dyDescent="0.25">
      <c r="A41" t="s">
        <v>93</v>
      </c>
      <c r="B41" t="s">
        <v>97</v>
      </c>
      <c r="C41" s="5">
        <v>2</v>
      </c>
    </row>
    <row r="42" spans="1:4" x14ac:dyDescent="0.25">
      <c r="A42" t="s">
        <v>64</v>
      </c>
      <c r="B42" t="s">
        <v>97</v>
      </c>
      <c r="C42" s="5">
        <v>1</v>
      </c>
      <c r="D42" t="s">
        <v>180</v>
      </c>
    </row>
    <row r="43" spans="1:4" x14ac:dyDescent="0.25">
      <c r="A43" t="s">
        <v>64</v>
      </c>
      <c r="B43" t="s">
        <v>96</v>
      </c>
      <c r="C43" s="5">
        <v>1</v>
      </c>
      <c r="D43" t="s">
        <v>180</v>
      </c>
    </row>
    <row r="44" spans="1:4" x14ac:dyDescent="0.25">
      <c r="A44" t="s">
        <v>93</v>
      </c>
      <c r="B44" t="s">
        <v>98</v>
      </c>
      <c r="C44" s="5">
        <v>1</v>
      </c>
    </row>
    <row r="45" spans="1:4" x14ac:dyDescent="0.25">
      <c r="A45" t="s">
        <v>100</v>
      </c>
      <c r="B45" t="s">
        <v>101</v>
      </c>
      <c r="C45" s="5">
        <v>2</v>
      </c>
    </row>
    <row r="46" spans="1:4" x14ac:dyDescent="0.25">
      <c r="A46" s="3" t="s">
        <v>99</v>
      </c>
      <c r="C46" s="13">
        <f>SUM(Table3[Pins Required])</f>
        <v>53</v>
      </c>
    </row>
    <row r="49" spans="1:2" x14ac:dyDescent="0.25">
      <c r="A49" t="s">
        <v>102</v>
      </c>
    </row>
    <row r="50" spans="1:2" x14ac:dyDescent="0.25">
      <c r="A50" t="s">
        <v>103</v>
      </c>
      <c r="B50" t="s">
        <v>104</v>
      </c>
    </row>
    <row r="51" spans="1:2" x14ac:dyDescent="0.25">
      <c r="A51" t="s">
        <v>105</v>
      </c>
    </row>
    <row r="53" spans="1:2" x14ac:dyDescent="0.25">
      <c r="A53" s="3" t="s">
        <v>171</v>
      </c>
    </row>
    <row r="54" spans="1:2" x14ac:dyDescent="0.25">
      <c r="A54" t="s">
        <v>172</v>
      </c>
      <c r="B54">
        <v>2</v>
      </c>
    </row>
    <row r="55" spans="1:2" x14ac:dyDescent="0.25">
      <c r="A55" t="s">
        <v>173</v>
      </c>
      <c r="B55">
        <v>1</v>
      </c>
    </row>
    <row r="56" spans="1:2" x14ac:dyDescent="0.25">
      <c r="A56" t="s">
        <v>174</v>
      </c>
      <c r="B56">
        <v>5</v>
      </c>
    </row>
  </sheetData>
  <phoneticPr fontId="5" type="noConversion"/>
  <pageMargins left="0.7" right="0.7" top="0.75" bottom="0.75" header="0.3" footer="0.3"/>
  <pageSetup paperSize="9" orientation="portrait" horizontalDpi="300" verticalDpi="300" r:id="rId1"/>
  <drawing r:id="rId2"/>
  <tableParts count="1">
    <tablePart r:id="rId3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BBBEA9-8A54-4ABF-A4AD-075E62F70BBB}">
  <dimension ref="A1:D37"/>
  <sheetViews>
    <sheetView workbookViewId="0">
      <selection activeCell="H31" sqref="H31"/>
    </sheetView>
  </sheetViews>
  <sheetFormatPr defaultRowHeight="15" x14ac:dyDescent="0.25"/>
  <cols>
    <col min="1" max="1" width="11.85546875" bestFit="1" customWidth="1"/>
    <col min="2" max="2" width="19.140625" bestFit="1" customWidth="1"/>
    <col min="3" max="3" width="15.42578125" customWidth="1"/>
    <col min="4" max="4" width="7" customWidth="1"/>
  </cols>
  <sheetData>
    <row r="1" spans="1:4" x14ac:dyDescent="0.25">
      <c r="A1" s="16" t="s">
        <v>55</v>
      </c>
      <c r="B1" s="16" t="s">
        <v>37</v>
      </c>
      <c r="C1" s="17" t="s">
        <v>56</v>
      </c>
      <c r="D1" s="16" t="s">
        <v>57</v>
      </c>
    </row>
    <row r="2" spans="1:4" x14ac:dyDescent="0.25">
      <c r="A2" s="11" t="s">
        <v>58</v>
      </c>
      <c r="B2" s="11" t="s">
        <v>106</v>
      </c>
      <c r="C2" s="14">
        <v>2</v>
      </c>
      <c r="D2" s="11" t="s">
        <v>60</v>
      </c>
    </row>
    <row r="3" spans="1:4" x14ac:dyDescent="0.25">
      <c r="A3" s="12" t="s">
        <v>58</v>
      </c>
      <c r="B3" s="12" t="s">
        <v>107</v>
      </c>
      <c r="C3" s="15">
        <v>2</v>
      </c>
      <c r="D3" s="12" t="s">
        <v>60</v>
      </c>
    </row>
    <row r="4" spans="1:4" x14ac:dyDescent="0.25">
      <c r="A4" s="11" t="s">
        <v>58</v>
      </c>
      <c r="B4" s="11" t="s">
        <v>108</v>
      </c>
      <c r="C4" s="14">
        <v>2</v>
      </c>
      <c r="D4" s="11" t="s">
        <v>60</v>
      </c>
    </row>
    <row r="5" spans="1:4" x14ac:dyDescent="0.25">
      <c r="A5" s="12" t="s">
        <v>58</v>
      </c>
      <c r="B5" s="12" t="s">
        <v>109</v>
      </c>
      <c r="C5" s="15">
        <v>2</v>
      </c>
      <c r="D5" s="12" t="s">
        <v>60</v>
      </c>
    </row>
    <row r="6" spans="1:4" x14ac:dyDescent="0.25">
      <c r="A6" s="18" t="s">
        <v>100</v>
      </c>
      <c r="B6" s="18" t="s">
        <v>112</v>
      </c>
      <c r="C6" s="19">
        <v>8</v>
      </c>
      <c r="D6" s="18"/>
    </row>
    <row r="7" spans="1:4" x14ac:dyDescent="0.25">
      <c r="A7" s="18" t="s">
        <v>54</v>
      </c>
      <c r="B7" s="18" t="s">
        <v>110</v>
      </c>
      <c r="C7" s="19">
        <v>1</v>
      </c>
      <c r="D7" s="18"/>
    </row>
    <row r="8" spans="1:4" x14ac:dyDescent="0.25">
      <c r="A8" s="18" t="s">
        <v>58</v>
      </c>
      <c r="B8" s="18" t="s">
        <v>111</v>
      </c>
      <c r="C8" s="19">
        <v>2</v>
      </c>
      <c r="D8" s="18" t="s">
        <v>60</v>
      </c>
    </row>
    <row r="9" spans="1:4" x14ac:dyDescent="0.25">
      <c r="A9" s="18" t="s">
        <v>100</v>
      </c>
      <c r="B9" s="18" t="s">
        <v>113</v>
      </c>
      <c r="C9" s="19">
        <v>8</v>
      </c>
      <c r="D9" s="18"/>
    </row>
    <row r="10" spans="1:4" x14ac:dyDescent="0.25">
      <c r="A10" s="18" t="s">
        <v>114</v>
      </c>
      <c r="B10" s="18" t="s">
        <v>115</v>
      </c>
      <c r="C10" s="19">
        <v>1</v>
      </c>
      <c r="D10" s="18" t="s">
        <v>66</v>
      </c>
    </row>
    <row r="11" spans="1:4" x14ac:dyDescent="0.25">
      <c r="A11" s="18" t="s">
        <v>114</v>
      </c>
      <c r="B11" s="18" t="s">
        <v>116</v>
      </c>
      <c r="C11" s="19">
        <v>1</v>
      </c>
      <c r="D11" s="18" t="s">
        <v>66</v>
      </c>
    </row>
    <row r="12" spans="1:4" x14ac:dyDescent="0.25">
      <c r="A12" s="18" t="s">
        <v>114</v>
      </c>
      <c r="B12" s="11" t="s">
        <v>117</v>
      </c>
      <c r="C12" s="19">
        <v>1</v>
      </c>
      <c r="D12" s="18" t="s">
        <v>66</v>
      </c>
    </row>
    <row r="13" spans="1:4" x14ac:dyDescent="0.25">
      <c r="A13" s="18" t="s">
        <v>114</v>
      </c>
      <c r="B13" s="11" t="s">
        <v>118</v>
      </c>
      <c r="C13" s="19">
        <v>1</v>
      </c>
      <c r="D13" s="18" t="s">
        <v>66</v>
      </c>
    </row>
    <row r="14" spans="1:4" x14ac:dyDescent="0.25">
      <c r="A14" s="18" t="s">
        <v>114</v>
      </c>
      <c r="B14" s="11" t="s">
        <v>119</v>
      </c>
      <c r="C14" s="19">
        <v>1</v>
      </c>
      <c r="D14" s="18" t="s">
        <v>66</v>
      </c>
    </row>
    <row r="15" spans="1:4" x14ac:dyDescent="0.25">
      <c r="A15" s="18" t="s">
        <v>114</v>
      </c>
      <c r="B15" s="11" t="s">
        <v>120</v>
      </c>
      <c r="C15" s="19">
        <v>1</v>
      </c>
      <c r="D15" s="18" t="s">
        <v>66</v>
      </c>
    </row>
    <row r="16" spans="1:4" x14ac:dyDescent="0.25">
      <c r="A16" s="18" t="s">
        <v>114</v>
      </c>
      <c r="B16" s="11" t="s">
        <v>121</v>
      </c>
      <c r="C16" s="19">
        <v>1</v>
      </c>
      <c r="D16" s="18" t="s">
        <v>66</v>
      </c>
    </row>
    <row r="17" spans="1:4" x14ac:dyDescent="0.25">
      <c r="A17" s="18" t="s">
        <v>114</v>
      </c>
      <c r="B17" s="11" t="s">
        <v>127</v>
      </c>
      <c r="C17" s="19">
        <v>1</v>
      </c>
      <c r="D17" s="18" t="s">
        <v>66</v>
      </c>
    </row>
    <row r="18" spans="1:4" x14ac:dyDescent="0.25">
      <c r="A18" s="18" t="s">
        <v>114</v>
      </c>
      <c r="B18" s="11" t="s">
        <v>122</v>
      </c>
      <c r="C18" s="19">
        <v>1</v>
      </c>
      <c r="D18" s="18" t="s">
        <v>66</v>
      </c>
    </row>
    <row r="19" spans="1:4" x14ac:dyDescent="0.25">
      <c r="A19" s="18" t="s">
        <v>114</v>
      </c>
      <c r="B19" s="11" t="s">
        <v>123</v>
      </c>
      <c r="C19" s="19">
        <v>1</v>
      </c>
      <c r="D19" s="18" t="s">
        <v>66</v>
      </c>
    </row>
    <row r="20" spans="1:4" x14ac:dyDescent="0.25">
      <c r="A20" s="18" t="s">
        <v>114</v>
      </c>
      <c r="B20" s="11" t="s">
        <v>124</v>
      </c>
      <c r="C20" s="19">
        <v>1</v>
      </c>
      <c r="D20" s="18" t="s">
        <v>66</v>
      </c>
    </row>
    <row r="21" spans="1:4" x14ac:dyDescent="0.25">
      <c r="A21" s="18" t="s">
        <v>114</v>
      </c>
      <c r="B21" s="11" t="s">
        <v>125</v>
      </c>
      <c r="C21" s="19">
        <v>1</v>
      </c>
      <c r="D21" s="18" t="s">
        <v>66</v>
      </c>
    </row>
    <row r="22" spans="1:4" x14ac:dyDescent="0.25">
      <c r="A22" s="18" t="s">
        <v>114</v>
      </c>
      <c r="B22" s="11" t="s">
        <v>126</v>
      </c>
      <c r="C22" s="19">
        <v>1</v>
      </c>
      <c r="D22" s="18" t="s">
        <v>66</v>
      </c>
    </row>
    <row r="23" spans="1:4" x14ac:dyDescent="0.25">
      <c r="A23" s="18" t="s">
        <v>114</v>
      </c>
      <c r="B23" s="18" t="s">
        <v>128</v>
      </c>
      <c r="C23" s="19">
        <v>1</v>
      </c>
      <c r="D23" s="18" t="s">
        <v>66</v>
      </c>
    </row>
    <row r="24" spans="1:4" x14ac:dyDescent="0.25">
      <c r="A24" s="18" t="s">
        <v>54</v>
      </c>
      <c r="B24" s="18" t="s">
        <v>129</v>
      </c>
      <c r="C24" s="19">
        <v>2</v>
      </c>
      <c r="D24" s="18"/>
    </row>
    <row r="25" spans="1:4" x14ac:dyDescent="0.25">
      <c r="A25" s="18" t="s">
        <v>54</v>
      </c>
      <c r="B25" s="18" t="s">
        <v>130</v>
      </c>
      <c r="C25" s="19">
        <v>1</v>
      </c>
      <c r="D25" s="18"/>
    </row>
    <row r="26" spans="1:4" x14ac:dyDescent="0.25">
      <c r="A26" s="18" t="s">
        <v>54</v>
      </c>
      <c r="B26" s="11" t="s">
        <v>131</v>
      </c>
      <c r="C26" s="14">
        <v>1</v>
      </c>
      <c r="D26" s="11"/>
    </row>
    <row r="27" spans="1:4" x14ac:dyDescent="0.25">
      <c r="A27" s="18" t="s">
        <v>54</v>
      </c>
      <c r="B27" s="11" t="s">
        <v>132</v>
      </c>
      <c r="C27" s="14">
        <v>2</v>
      </c>
      <c r="D27" s="11"/>
    </row>
    <row r="28" spans="1:4" x14ac:dyDescent="0.25">
      <c r="A28" s="18" t="s">
        <v>54</v>
      </c>
      <c r="B28" s="11" t="s">
        <v>120</v>
      </c>
      <c r="C28" s="14">
        <v>2</v>
      </c>
      <c r="D28" s="11"/>
    </row>
    <row r="29" spans="1:4" x14ac:dyDescent="0.25">
      <c r="A29" s="18" t="s">
        <v>58</v>
      </c>
      <c r="B29" s="18" t="s">
        <v>133</v>
      </c>
      <c r="C29" s="19">
        <v>2</v>
      </c>
      <c r="D29" s="18" t="s">
        <v>60</v>
      </c>
    </row>
    <row r="30" spans="1:4" x14ac:dyDescent="0.25">
      <c r="A30" s="18" t="s">
        <v>58</v>
      </c>
      <c r="B30" s="11" t="s">
        <v>134</v>
      </c>
      <c r="C30" s="14">
        <v>2</v>
      </c>
      <c r="D30" s="11" t="s">
        <v>60</v>
      </c>
    </row>
    <row r="31" spans="1:4" x14ac:dyDescent="0.25">
      <c r="A31" s="18" t="s">
        <v>58</v>
      </c>
      <c r="B31" s="11" t="s">
        <v>135</v>
      </c>
      <c r="C31" s="14">
        <v>2</v>
      </c>
      <c r="D31" s="11" t="s">
        <v>60</v>
      </c>
    </row>
    <row r="32" spans="1:4" x14ac:dyDescent="0.25">
      <c r="A32" s="18" t="s">
        <v>54</v>
      </c>
      <c r="B32" s="18" t="s">
        <v>136</v>
      </c>
      <c r="C32" s="19">
        <v>2</v>
      </c>
      <c r="D32" s="18"/>
    </row>
    <row r="33" spans="1:4" x14ac:dyDescent="0.25">
      <c r="A33" s="18" t="s">
        <v>54</v>
      </c>
      <c r="B33" s="11" t="s">
        <v>137</v>
      </c>
      <c r="C33" s="14">
        <v>1</v>
      </c>
      <c r="D33" s="11"/>
    </row>
    <row r="34" spans="1:4" x14ac:dyDescent="0.25">
      <c r="A34" s="18" t="s">
        <v>54</v>
      </c>
      <c r="B34" s="11" t="s">
        <v>138</v>
      </c>
      <c r="C34" s="14">
        <v>2</v>
      </c>
      <c r="D34" s="11"/>
    </row>
    <row r="35" spans="1:4" x14ac:dyDescent="0.25">
      <c r="A35" s="18" t="s">
        <v>54</v>
      </c>
      <c r="B35" s="11" t="s">
        <v>139</v>
      </c>
      <c r="C35" s="14">
        <v>2</v>
      </c>
      <c r="D35" s="11"/>
    </row>
    <row r="37" spans="1:4" x14ac:dyDescent="0.25">
      <c r="A37" s="3" t="s">
        <v>140</v>
      </c>
      <c r="B37" s="3"/>
      <c r="C37" s="3">
        <f>SUM(Table2[Pins Required])</f>
        <v>62</v>
      </c>
    </row>
  </sheetData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Purchasing</vt:lpstr>
      <vt:lpstr>Lineage</vt:lpstr>
      <vt:lpstr>Overhead dimensions</vt:lpstr>
      <vt:lpstr>Arduino Pin Outs</vt:lpstr>
      <vt:lpstr>Fuel Section</vt:lpstr>
      <vt:lpstr>Electric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Ian</dc:creator>
  <cp:lastModifiedBy>Ian Bennett</cp:lastModifiedBy>
  <dcterms:created xsi:type="dcterms:W3CDTF">2025-06-14T09:18:49Z</dcterms:created>
  <dcterms:modified xsi:type="dcterms:W3CDTF">2026-01-11T18:06:16Z</dcterms:modified>
</cp:coreProperties>
</file>